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60" windowWidth="6270" windowHeight="5070" tabRatio="875" activeTab="0"/>
  </bookViews>
  <sheets>
    <sheet name="S=f(t)" sheetId="1" r:id="rId1"/>
    <sheet name="Dviejų tiesių grafikai" sheetId="2" r:id="rId2"/>
    <sheet name="Keturių funkcijų grafikai" sheetId="3" r:id="rId3"/>
    <sheet name="Paklausa" sheetId="4" r:id="rId4"/>
    <sheet name="Pasiūla" sheetId="5" r:id="rId5"/>
    <sheet name="Prekės kaina" sheetId="6" r:id="rId6"/>
    <sheet name="Dionyzo pelnas" sheetId="7" r:id="rId7"/>
    <sheet name="Mechaninė energija" sheetId="8" r:id="rId8"/>
    <sheet name="Griovys" sheetId="9" r:id="rId9"/>
    <sheet name="Varlės temperatūra" sheetId="10" r:id="rId10"/>
    <sheet name="Žygis" sheetId="11" r:id="rId11"/>
    <sheet name="Keturių kūnų judėjimas" sheetId="12" r:id="rId12"/>
    <sheet name="Lygčių sistemos sprendimas" sheetId="13" r:id="rId13"/>
    <sheet name="Mokyklų skaičius" sheetId="14" r:id="rId14"/>
    <sheet name="Atstumas tarp dviejų kūnų" sheetId="15" r:id="rId15"/>
    <sheet name="El. krosnelės galia" sheetId="16" r:id="rId16"/>
    <sheet name="Omo dėsnis" sheetId="17" r:id="rId17"/>
    <sheet name="Logika" sheetId="18" r:id="rId18"/>
    <sheet name="Žemės pluta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<sst xmlns="http://schemas.openxmlformats.org/spreadsheetml/2006/main" count="169" uniqueCount="150">
  <si>
    <t>m/s</t>
  </si>
  <si>
    <t>Laikas, s</t>
  </si>
  <si>
    <t>Kelias, m</t>
  </si>
  <si>
    <t>m</t>
  </si>
  <si>
    <t>x</t>
  </si>
  <si>
    <t>v0</t>
  </si>
  <si>
    <t>s0</t>
  </si>
  <si>
    <t>vid=</t>
  </si>
  <si>
    <t>Porcijos kaina, Lt</t>
  </si>
  <si>
    <t>y=-2x²</t>
  </si>
  <si>
    <t>y=4x²</t>
  </si>
  <si>
    <t>y=-4x²</t>
  </si>
  <si>
    <r>
      <t>y=2x</t>
    </r>
    <r>
      <rPr>
        <b/>
        <vertAlign val="superscript"/>
        <sz val="10"/>
        <rFont val="Arial"/>
        <family val="2"/>
      </rPr>
      <t>²</t>
    </r>
  </si>
  <si>
    <t>Paklausos lentelė</t>
  </si>
  <si>
    <t>Pasiūlos lentelė</t>
  </si>
  <si>
    <t>Kaip susidaro rinkos kaina</t>
  </si>
  <si>
    <t>t, s</t>
  </si>
  <si>
    <t>J</t>
  </si>
  <si>
    <t>kg</t>
  </si>
  <si>
    <t>Aukštis, m</t>
  </si>
  <si>
    <t>Potencinė energija, J</t>
  </si>
  <si>
    <t>Kinetinė energija, J</t>
  </si>
  <si>
    <r>
      <t>m/s</t>
    </r>
    <r>
      <rPr>
        <vertAlign val="superscript"/>
        <sz val="10"/>
        <rFont val="Arial"/>
        <family val="2"/>
      </rPr>
      <t>2</t>
    </r>
  </si>
  <si>
    <t>g =</t>
  </si>
  <si>
    <t>m =</t>
  </si>
  <si>
    <r>
      <t>E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0"/>
      </rPr>
      <t>= mgh</t>
    </r>
  </si>
  <si>
    <r>
      <t>E</t>
    </r>
    <r>
      <rPr>
        <vertAlign val="subscript"/>
        <sz val="10"/>
        <rFont val="Arial"/>
        <family val="2"/>
      </rPr>
      <t xml:space="preserve">k </t>
    </r>
    <r>
      <rPr>
        <sz val="10"/>
        <rFont val="Arial"/>
        <family val="2"/>
      </rPr>
      <t>= E</t>
    </r>
    <r>
      <rPr>
        <vertAlign val="subscript"/>
        <sz val="10"/>
        <rFont val="Arial"/>
        <family val="2"/>
      </rPr>
      <t xml:space="preserve">p0 </t>
    </r>
    <r>
      <rPr>
        <sz val="10"/>
        <rFont val="Arial"/>
        <family val="2"/>
      </rPr>
      <t>- E</t>
    </r>
    <r>
      <rPr>
        <vertAlign val="subscript"/>
        <sz val="10"/>
        <rFont val="Arial"/>
        <family val="2"/>
      </rPr>
      <t>p</t>
    </r>
  </si>
  <si>
    <t>Mechaninės energijos tvermė</t>
  </si>
  <si>
    <r>
      <t>E</t>
    </r>
    <r>
      <rPr>
        <vertAlign val="subscript"/>
        <sz val="10"/>
        <rFont val="Arial"/>
        <family val="2"/>
      </rPr>
      <t xml:space="preserve">p0 </t>
    </r>
    <r>
      <rPr>
        <sz val="10"/>
        <rFont val="Arial"/>
        <family val="2"/>
      </rPr>
      <t>= mgh</t>
    </r>
    <r>
      <rPr>
        <vertAlign val="subscript"/>
        <sz val="10"/>
        <rFont val="Arial"/>
        <family val="2"/>
      </rPr>
      <t xml:space="preserve">0
</t>
    </r>
    <r>
      <rPr>
        <sz val="10"/>
        <rFont val="Arial"/>
        <family val="2"/>
      </rPr>
      <t>Ep</t>
    </r>
    <r>
      <rPr>
        <vertAlign val="subscript"/>
        <sz val="10"/>
        <rFont val="Arial"/>
        <family val="2"/>
      </rPr>
      <t>0 =</t>
    </r>
  </si>
  <si>
    <t>y = 1 + 2x</t>
  </si>
  <si>
    <t>y = 2 + x</t>
  </si>
  <si>
    <t>Nupirktas porcijų kiekis, vnt.</t>
  </si>
  <si>
    <t>Pasiūlytas porcijų kiekis, vnt.</t>
  </si>
  <si>
    <t>Dionyzo pelnas</t>
  </si>
  <si>
    <r>
      <t xml:space="preserve">x </t>
    </r>
    <r>
      <rPr>
        <sz val="10"/>
        <rFont val="Arial"/>
        <family val="0"/>
      </rPr>
      <t>(žmonių
 skaičius)</t>
    </r>
  </si>
  <si>
    <t>Lt</t>
  </si>
  <si>
    <t>Varlės kūno temperatūra</t>
  </si>
  <si>
    <t>Laikas, h</t>
  </si>
  <si>
    <t>Ar temperatūra krito?</t>
  </si>
  <si>
    <t>Ar temperatūra kilo?</t>
  </si>
  <si>
    <t>Ar temperatūra buvo pastovi?</t>
  </si>
  <si>
    <t>Nuotolis nuo stovyklavietės</t>
  </si>
  <si>
    <r>
      <t>t</t>
    </r>
    <r>
      <rPr>
        <sz val="10"/>
        <rFont val="Arial"/>
        <family val="0"/>
      </rPr>
      <t>, h</t>
    </r>
  </si>
  <si>
    <r>
      <t>s</t>
    </r>
    <r>
      <rPr>
        <sz val="10"/>
        <rFont val="Arial"/>
        <family val="0"/>
      </rPr>
      <t>, km</t>
    </r>
  </si>
  <si>
    <t>Daugiausiai nuo stovyklavietės turistai buvo nutolę</t>
  </si>
  <si>
    <t>km</t>
  </si>
  <si>
    <t>Griovio kasimas</t>
  </si>
  <si>
    <t>Griovio ilgis</t>
  </si>
  <si>
    <t>y</t>
  </si>
  <si>
    <r>
      <t>P (pelnas litais)
P = 100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x</t>
    </r>
    <r>
      <rPr>
        <vertAlign val="superscript"/>
        <sz val="10"/>
        <rFont val="Arial"/>
        <family val="2"/>
      </rPr>
      <t>2</t>
    </r>
  </si>
  <si>
    <r>
      <t xml:space="preserve">Temperatūra, </t>
    </r>
    <r>
      <rPr>
        <sz val="10"/>
        <rFont val="Symbol"/>
        <family val="1"/>
      </rPr>
      <t>°</t>
    </r>
    <r>
      <rPr>
        <sz val="10"/>
        <rFont val="Arial"/>
        <family val="0"/>
      </rPr>
      <t>C</t>
    </r>
  </si>
  <si>
    <r>
      <t>Per valandą iškasto griovio ilgis</t>
    </r>
    <r>
      <rPr>
        <i/>
        <sz val="10"/>
        <rFont val="Arial"/>
        <family val="2"/>
      </rPr>
      <t xml:space="preserve"> k</t>
    </r>
    <r>
      <rPr>
        <sz val="10"/>
        <rFont val="Arial"/>
        <family val="0"/>
      </rPr>
      <t xml:space="preserve"> = , m</t>
    </r>
  </si>
  <si>
    <r>
      <t>Kasimo laikas</t>
    </r>
    <r>
      <rPr>
        <i/>
        <sz val="10"/>
        <rFont val="Arial"/>
        <family val="2"/>
      </rPr>
      <t xml:space="preserve"> t</t>
    </r>
    <r>
      <rPr>
        <sz val="10"/>
        <rFont val="Arial"/>
        <family val="0"/>
      </rPr>
      <t xml:space="preserve"> =  , h</t>
    </r>
  </si>
  <si>
    <t>Pelnas</t>
  </si>
  <si>
    <t xml:space="preserve">Didžiausias pelnas </t>
  </si>
  <si>
    <t>Pastoviais greičiais judančių kūnų nueiti keliai</t>
  </si>
  <si>
    <t>Judantys kūnai</t>
  </si>
  <si>
    <t>Greitis</t>
  </si>
  <si>
    <t>Laikas</t>
  </si>
  <si>
    <t>Pirmasis kūnas</t>
  </si>
  <si>
    <t>Kūnų nueiti keliai</t>
  </si>
  <si>
    <t>Antrasis kūnas</t>
  </si>
  <si>
    <t>Trečiasis kūnas</t>
  </si>
  <si>
    <t>Ketvirtasis kūnas</t>
  </si>
  <si>
    <t xml:space="preserve">Atstumas tarp dviejų kūnų, judančių pastoviu greičiu </t>
  </si>
  <si>
    <t xml:space="preserve">I kūno greitis </t>
  </si>
  <si>
    <t xml:space="preserve">II kūno greitis </t>
  </si>
  <si>
    <t>I kūno kelias</t>
  </si>
  <si>
    <t>II kūno kelias</t>
  </si>
  <si>
    <t>Atstumas tarp kūnų</t>
  </si>
  <si>
    <t>S, m</t>
  </si>
  <si>
    <t>Elektrine krosnele tekančios srovės galios lentelė</t>
  </si>
  <si>
    <t>R =</t>
  </si>
  <si>
    <t>W</t>
  </si>
  <si>
    <t>Srovės stipris
 I, A</t>
  </si>
  <si>
    <t>Galia
 P, W</t>
  </si>
  <si>
    <t>Lygčių sistemos sprendimas</t>
  </si>
  <si>
    <t>y = 5x + 2</t>
  </si>
  <si>
    <t>min =</t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</si>
  <si>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m</t>
    </r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</si>
  <si>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m</t>
    </r>
  </si>
  <si>
    <r>
      <t>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, m</t>
    </r>
  </si>
  <si>
    <r>
      <t>S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, m</t>
    </r>
  </si>
  <si>
    <t>Iš viso</t>
  </si>
  <si>
    <t>Mokyklos tipas</t>
  </si>
  <si>
    <t>Mokslo metai</t>
  </si>
  <si>
    <t>Mokykla-darželis</t>
  </si>
  <si>
    <t>Pradinė</t>
  </si>
  <si>
    <t>Pagrindinė</t>
  </si>
  <si>
    <t>Jaunimo</t>
  </si>
  <si>
    <t>Vidurinė</t>
  </si>
  <si>
    <t>Gimnazija</t>
  </si>
  <si>
    <t>Suaugusiųjų</t>
  </si>
  <si>
    <t>Vaikų socializacijos centras</t>
  </si>
  <si>
    <t>Specialioji</t>
  </si>
  <si>
    <t>Sanatorinė</t>
  </si>
  <si>
    <t>2007–2008</t>
  </si>
  <si>
    <t>2008–2009</t>
  </si>
  <si>
    <t>Žemės plutos sudėtis elementais</t>
  </si>
  <si>
    <t>Elementas</t>
  </si>
  <si>
    <t>Kiekis (%)</t>
  </si>
  <si>
    <t>Deguonis</t>
  </si>
  <si>
    <t>Silicis</t>
  </si>
  <si>
    <t>Aliuminis</t>
  </si>
  <si>
    <t>Geležis</t>
  </si>
  <si>
    <t>Kalcis</t>
  </si>
  <si>
    <t>Natris</t>
  </si>
  <si>
    <t>Kalis</t>
  </si>
  <si>
    <t>Magnis</t>
  </si>
  <si>
    <t>Visi kiti</t>
  </si>
  <si>
    <t>Gylis (km)</t>
  </si>
  <si>
    <t>Sluoksnis</t>
  </si>
  <si>
    <t>Pluta</t>
  </si>
  <si>
    <t>Mantija</t>
  </si>
  <si>
    <t>Išorinis branduolys</t>
  </si>
  <si>
    <t>Vidinis branduolys</t>
  </si>
  <si>
    <t>0–35 (vietomis iki 70 km)</t>
  </si>
  <si>
    <t>35–2890</t>
  </si>
  <si>
    <t>2890–5100</t>
  </si>
  <si>
    <t>5100–6378</t>
  </si>
  <si>
    <t>nuo</t>
  </si>
  <si>
    <t>iki</t>
  </si>
  <si>
    <t>Kai kurios Žemės charakteristikos</t>
  </si>
  <si>
    <t xml:space="preserve"> g/cm³</t>
  </si>
  <si>
    <t xml:space="preserve">Grandine tekančios srovės stipris apskaičiuojamas grandinės įtampą padalijus iš jos varžos. </t>
  </si>
  <si>
    <t xml:space="preserve">Trikampis padeda lengviau įsiminti šiuos tris santykius: </t>
  </si>
  <si>
    <t xml:space="preserve"> V</t>
  </si>
  <si>
    <t>Įtampa laidininko galuose</t>
  </si>
  <si>
    <t>LOGINIAI ELEMENTAI</t>
  </si>
  <si>
    <t>Mokyklų skaičiaus Lietuvoje kaita</t>
  </si>
  <si>
    <t>Kaip pakito mokyklų skaičius</t>
  </si>
  <si>
    <t>Aukšto lygio signalas (1) atitinka loginį TAIP, o žemo lygio signalas (0) – loginį NE. Elementai gali turėti bet kokį skaičių įėjimų, bet tik vieną išėjimą, išskyrus loginį NE elementą, kuris teturi vieną įėjimą.</t>
  </si>
  <si>
    <t>Išėjimo signalas lygus TAIP (1) tik, jei abu įėjimo signalai lygūs TAIP (1)</t>
  </si>
  <si>
    <t>Išėjimo signalas lygus TAIP (1), jei bent vienas įėjimo signalas lygus TAIP (1)</t>
  </si>
  <si>
    <t xml:space="preserve">Žemės vidutinis tankis  </t>
  </si>
  <si>
    <t>Sluoksnio vidutinis tankis</t>
  </si>
  <si>
    <t>Sluoksnio vidutinio tankio santykis su Žemės vidutiniu tankiu</t>
  </si>
  <si>
    <t>Išėjimo signalas lygus TAIP (1), jei įėjimo signalas lygus NE (0)</t>
  </si>
  <si>
    <t>y = x² - 4x + 2</t>
  </si>
  <si>
    <r>
      <t xml:space="preserve">Omo dėsnis </t>
    </r>
    <r>
      <rPr>
        <sz val="11"/>
        <rFont val="Arial"/>
        <family val="2"/>
      </rPr>
      <t>(jį pirmaisis nustatė vokiečių fizikas Georgas Omas)</t>
    </r>
  </si>
  <si>
    <r>
      <t xml:space="preserve">čia </t>
    </r>
    <r>
      <rPr>
        <b/>
        <i/>
        <sz val="12"/>
        <rFont val="Arial"/>
        <family val="2"/>
      </rPr>
      <t>U</t>
    </r>
    <r>
      <rPr>
        <sz val="12"/>
        <rFont val="Arial"/>
        <family val="2"/>
      </rPr>
      <t xml:space="preserve"> – įtampa, </t>
    </r>
    <r>
      <rPr>
        <b/>
        <i/>
        <sz val="12"/>
        <rFont val="Arial"/>
        <family val="2"/>
      </rPr>
      <t>I</t>
    </r>
    <r>
      <rPr>
        <sz val="12"/>
        <rFont val="Arial"/>
        <family val="2"/>
      </rPr>
      <t xml:space="preserve"> – srovė, o </t>
    </r>
    <r>
      <rPr>
        <b/>
        <i/>
        <sz val="12"/>
        <rFont val="Arial"/>
        <family val="2"/>
      </rPr>
      <t>R</t>
    </r>
    <r>
      <rPr>
        <sz val="12"/>
        <rFont val="Arial"/>
        <family val="2"/>
      </rPr>
      <t xml:space="preserve"> – varža.</t>
    </r>
  </si>
  <si>
    <r>
      <t xml:space="preserve">R </t>
    </r>
    <r>
      <rPr>
        <sz val="10"/>
        <rFont val="Arial"/>
        <family val="2"/>
      </rPr>
      <t>(</t>
    </r>
    <r>
      <rPr>
        <sz val="10"/>
        <rFont val="Symbol"/>
        <family val="1"/>
      </rPr>
      <t>W)</t>
    </r>
  </si>
  <si>
    <r>
      <t xml:space="preserve">I  </t>
    </r>
    <r>
      <rPr>
        <sz val="10"/>
        <rFont val="Arial"/>
        <family val="2"/>
      </rPr>
      <t>(A)</t>
    </r>
  </si>
  <si>
    <r>
      <t>S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, m</t>
    </r>
  </si>
  <si>
    <r>
      <t>S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, m</t>
    </r>
  </si>
  <si>
    <r>
      <t xml:space="preserve">LOGINIS ELEMENTAS </t>
    </r>
    <r>
      <rPr>
        <b/>
        <sz val="10"/>
        <rFont val="Arial"/>
        <family val="0"/>
      </rPr>
      <t>IR</t>
    </r>
  </si>
  <si>
    <r>
      <t xml:space="preserve">LOGINIS ELEMENTAS </t>
    </r>
    <r>
      <rPr>
        <b/>
        <sz val="10"/>
        <rFont val="Arial"/>
        <family val="0"/>
      </rPr>
      <t>ARBA</t>
    </r>
  </si>
  <si>
    <r>
      <t xml:space="preserve">LOGINIS ELEMENTAS </t>
    </r>
    <r>
      <rPr>
        <b/>
        <sz val="10"/>
        <rFont val="Arial"/>
        <family val="0"/>
      </rPr>
      <t>NE</t>
    </r>
  </si>
  <si>
    <r>
      <t>Pluta</t>
    </r>
    <r>
      <rPr>
        <sz val="10"/>
        <rFont val="Arial"/>
        <family val="0"/>
      </rPr>
      <t xml:space="preserve"> yra ploniausia iš visų trijų sluoksnių. Jei Žemę įsivaizduotume kaip teniso kamuoliuką, jo pluta būtų plonesnė už pašto ženklą, priklijuotą prie jo.</t>
    </r>
  </si>
  <si>
    <r>
      <t>Tankis 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</si>
</sst>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%"/>
    <numFmt numFmtId="172" formatCode="#,##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#,##0.00\ &quot;Lt&quot;"/>
    <numFmt numFmtId="177" formatCode="#,##0\ _L_t"/>
    <numFmt numFmtId="178" formatCode="0.0000000"/>
    <numFmt numFmtId="179" formatCode="0.000000"/>
  </numFmts>
  <fonts count="6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8"/>
      <name val="Arial"/>
      <family val="0"/>
    </font>
    <font>
      <b/>
      <i/>
      <sz val="10"/>
      <name val="Arial"/>
      <family val="2"/>
    </font>
    <font>
      <sz val="10"/>
      <name val="Symbol"/>
      <family val="1"/>
    </font>
    <font>
      <sz val="9"/>
      <name val="Arial"/>
      <family val="0"/>
    </font>
    <font>
      <sz val="8"/>
      <name val="Arial"/>
      <family val="0"/>
    </font>
    <font>
      <sz val="12"/>
      <name val="Symbol"/>
      <family val="1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.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57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16" xfId="0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2" borderId="20" xfId="0" applyFill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5" xfId="0" applyFill="1" applyBorder="1" applyAlignment="1">
      <alignment/>
    </xf>
    <xf numFmtId="0" fontId="6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4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16" xfId="0" applyFont="1" applyBorder="1" applyAlignment="1">
      <alignment wrapText="1"/>
    </xf>
    <xf numFmtId="0" fontId="0" fillId="32" borderId="21" xfId="0" applyFill="1" applyBorder="1" applyAlignment="1">
      <alignment horizontal="center"/>
    </xf>
    <xf numFmtId="0" fontId="0" fillId="32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textRotation="90"/>
    </xf>
    <xf numFmtId="164" fontId="0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3" fillId="33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6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4" borderId="37" xfId="0" applyFont="1" applyFill="1" applyBorder="1" applyAlignment="1">
      <alignment horizontal="left" indent="1"/>
    </xf>
    <xf numFmtId="0" fontId="0" fillId="0" borderId="38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4" borderId="39" xfId="0" applyFont="1" applyFill="1" applyBorder="1" applyAlignment="1">
      <alignment horizontal="left" inden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4" borderId="43" xfId="0" applyFont="1" applyFill="1" applyBorder="1" applyAlignment="1">
      <alignment horizontal="left" indent="1"/>
    </xf>
    <xf numFmtId="0" fontId="3" fillId="0" borderId="22" xfId="0" applyFont="1" applyBorder="1" applyAlignment="1">
      <alignment horizontal="right"/>
    </xf>
    <xf numFmtId="0" fontId="3" fillId="4" borderId="27" xfId="0" applyFont="1" applyFill="1" applyBorder="1" applyAlignment="1">
      <alignment/>
    </xf>
    <xf numFmtId="0" fontId="3" fillId="4" borderId="29" xfId="0" applyFont="1" applyFill="1" applyBorder="1" applyAlignment="1">
      <alignment/>
    </xf>
    <xf numFmtId="0" fontId="3" fillId="4" borderId="24" xfId="0" applyFont="1" applyFill="1" applyBorder="1" applyAlignment="1">
      <alignment horizontal="left" inden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 shrinkToFit="1"/>
    </xf>
    <xf numFmtId="0" fontId="0" fillId="0" borderId="46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/>
    </xf>
    <xf numFmtId="0" fontId="0" fillId="0" borderId="4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7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9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52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38" borderId="10" xfId="0" applyFill="1" applyBorder="1" applyAlignment="1">
      <alignment textRotation="90"/>
    </xf>
    <xf numFmtId="0" fontId="0" fillId="40" borderId="10" xfId="0" applyFill="1" applyBorder="1" applyAlignment="1">
      <alignment textRotation="90"/>
    </xf>
    <xf numFmtId="0" fontId="0" fillId="4" borderId="10" xfId="0" applyFill="1" applyBorder="1" applyAlignment="1">
      <alignment textRotation="90"/>
    </xf>
    <xf numFmtId="0" fontId="0" fillId="40" borderId="10" xfId="0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0" fillId="0" borderId="41" xfId="0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0" fontId="0" fillId="36" borderId="61" xfId="0" applyFont="1" applyFill="1" applyBorder="1" applyAlignment="1">
      <alignment horizontal="center"/>
    </xf>
    <xf numFmtId="0" fontId="0" fillId="36" borderId="62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4" borderId="22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Kelio priklausomybės nuo laiko grafikas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075"/>
          <c:w val="0.9095"/>
          <c:h val="0.7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'S=f(t)'!$B$4:$B$34</c:f>
              <c:numCache/>
            </c:numRef>
          </c:xVal>
          <c:yVal>
            <c:numRef>
              <c:f>'S=f(t)'!$C$4:$C$34</c:f>
              <c:numCache/>
            </c:numRef>
          </c:yVal>
          <c:smooth val="0"/>
        </c:ser>
        <c:axId val="39102365"/>
        <c:axId val="16376966"/>
      </c:scatterChart>
      <c:valAx>
        <c:axId val="3910236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Laikas,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6966"/>
        <c:crosses val="autoZero"/>
        <c:crossBetween val="midCat"/>
        <c:dispUnits/>
      </c:valAx>
      <c:valAx>
        <c:axId val="1637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Kelias, m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236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Kelio priklausomybės nuo laiko grafikas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675"/>
          <c:w val="0.917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'S=f(t)'!$B$4:$B$34</c:f>
              <c:numCache/>
            </c:numRef>
          </c:xVal>
          <c:yVal>
            <c:numRef>
              <c:f>'S=f(t)'!$C$4:$C$34</c:f>
              <c:numCache/>
            </c:numRef>
          </c:yVal>
          <c:smooth val="0"/>
        </c:ser>
        <c:axId val="13174967"/>
        <c:axId val="51465840"/>
      </c:scatterChart>
      <c:valAx>
        <c:axId val="13174967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Laikas, 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840"/>
        <c:crosses val="autoZero"/>
        <c:crossBetween val="midCat"/>
        <c:dispUnits/>
      </c:valAx>
      <c:valAx>
        <c:axId val="5146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Kelias, m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496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Kelio priklausomybės nuo laiko grafikas</a:t>
            </a:r>
          </a:p>
        </c:rich>
      </c:tx>
      <c:layout>
        <c:manualLayout>
          <c:xMode val="factor"/>
          <c:yMode val="factor"/>
          <c:x val="0.01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225"/>
          <c:w val="0.9125"/>
          <c:h val="0.78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'S=f(t)'!$B$4:$B$34</c:f>
              <c:numCache/>
            </c:numRef>
          </c:xVal>
          <c:yVal>
            <c:numRef>
              <c:f>'S=f(t)'!$C$4:$C$34</c:f>
              <c:numCache/>
            </c:numRef>
          </c:yVal>
          <c:smooth val="1"/>
        </c:ser>
        <c:axId val="60539377"/>
        <c:axId val="7983482"/>
      </c:scatterChart>
      <c:valAx>
        <c:axId val="60539377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Laikas, s</a:t>
                </a:r>
              </a:p>
            </c:rich>
          </c:tx>
          <c:layout>
            <c:manualLayout>
              <c:xMode val="factor"/>
              <c:yMode val="factor"/>
              <c:x val="-0.0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3482"/>
        <c:crosses val="autoZero"/>
        <c:crossBetween val="midCat"/>
        <c:dispUnits/>
      </c:valAx>
      <c:valAx>
        <c:axId val="798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Kelias, 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937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Kelio priklausomybės nuo laiko grafikas</a:t>
            </a:r>
          </a:p>
        </c:rich>
      </c:tx>
      <c:layout>
        <c:manualLayout>
          <c:xMode val="factor"/>
          <c:yMode val="factor"/>
          <c:x val="-0.01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875"/>
          <c:w val="0.8985"/>
          <c:h val="0.77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'S=f(t)'!$B$4:$B$34</c:f>
              <c:numCache/>
            </c:numRef>
          </c:xVal>
          <c:yVal>
            <c:numRef>
              <c:f>'S=f(t)'!$C$4:$C$34</c:f>
              <c:numCache/>
            </c:numRef>
          </c:yVal>
          <c:smooth val="1"/>
        </c:ser>
        <c:axId val="4742475"/>
        <c:axId val="42682276"/>
      </c:scatterChart>
      <c:valAx>
        <c:axId val="474247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Laikas, s</a:t>
                </a:r>
              </a:p>
            </c:rich>
          </c:tx>
          <c:layout>
            <c:manualLayout>
              <c:xMode val="factor"/>
              <c:yMode val="factor"/>
              <c:x val="-0.009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276"/>
        <c:crosses val="autoZero"/>
        <c:crossBetween val="midCat"/>
        <c:dispUnits/>
      </c:valAx>
      <c:valAx>
        <c:axId val="426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Kelias, m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</xdr:rowOff>
    </xdr:from>
    <xdr:to>
      <xdr:col>8</xdr:col>
      <xdr:colOff>428625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247650" y="19050"/>
        <a:ext cx="34575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0</xdr:row>
      <xdr:rowOff>19050</xdr:rowOff>
    </xdr:from>
    <xdr:to>
      <xdr:col>14</xdr:col>
      <xdr:colOff>390525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3914775" y="19050"/>
        <a:ext cx="34099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18</xdr:row>
      <xdr:rowOff>38100</xdr:rowOff>
    </xdr:from>
    <xdr:to>
      <xdr:col>8</xdr:col>
      <xdr:colOff>428625</xdr:colOff>
      <xdr:row>35</xdr:row>
      <xdr:rowOff>123825</xdr:rowOff>
    </xdr:to>
    <xdr:graphicFrame>
      <xdr:nvGraphicFramePr>
        <xdr:cNvPr id="3" name="Chart 3"/>
        <xdr:cNvGraphicFramePr/>
      </xdr:nvGraphicFramePr>
      <xdr:xfrm>
        <a:off x="247650" y="2952750"/>
        <a:ext cx="34575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18</xdr:row>
      <xdr:rowOff>28575</xdr:rowOff>
    </xdr:from>
    <xdr:to>
      <xdr:col>14</xdr:col>
      <xdr:colOff>409575</xdr:colOff>
      <xdr:row>35</xdr:row>
      <xdr:rowOff>114300</xdr:rowOff>
    </xdr:to>
    <xdr:graphicFrame>
      <xdr:nvGraphicFramePr>
        <xdr:cNvPr id="4" name="Chart 4"/>
        <xdr:cNvGraphicFramePr/>
      </xdr:nvGraphicFramePr>
      <xdr:xfrm>
        <a:off x="3895725" y="2943225"/>
        <a:ext cx="34480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600075</xdr:colOff>
      <xdr:row>3</xdr:row>
      <xdr:rowOff>66675</xdr:rowOff>
    </xdr:from>
    <xdr:to>
      <xdr:col>18</xdr:col>
      <xdr:colOff>390525</xdr:colOff>
      <xdr:row>16</xdr:row>
      <xdr:rowOff>19050</xdr:rowOff>
    </xdr:to>
    <xdr:grpSp>
      <xdr:nvGrpSpPr>
        <xdr:cNvPr id="5" name="Group 22"/>
        <xdr:cNvGrpSpPr>
          <a:grpSpLocks/>
        </xdr:cNvGrpSpPr>
      </xdr:nvGrpSpPr>
      <xdr:grpSpPr>
        <a:xfrm>
          <a:off x="7534275" y="552450"/>
          <a:ext cx="2228850" cy="2057400"/>
          <a:chOff x="1017" y="15"/>
          <a:chExt cx="234" cy="216"/>
        </a:xfrm>
        <a:solidFill>
          <a:srgbClr val="FFFFFF"/>
        </a:solidFill>
      </xdr:grpSpPr>
      <xdr:pic>
        <xdr:nvPicPr>
          <xdr:cNvPr id="6" name="Picture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62" y="15"/>
            <a:ext cx="148" cy="21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" name="Text Box 16"/>
          <xdr:cNvSpPr txBox="1">
            <a:spLocks noChangeArrowheads="1"/>
          </xdr:cNvSpPr>
        </xdr:nvSpPr>
        <xdr:spPr>
          <a:xfrm>
            <a:off x="1017" y="55"/>
            <a:ext cx="28" cy="1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a)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d)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b)</a:t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 flipV="1">
            <a:off x="1035" y="59"/>
            <a:ext cx="33" cy="6"/>
          </a:xfrm>
          <a:prstGeom prst="line">
            <a:avLst/>
          </a:prstGeom>
          <a:noFill/>
          <a:ln w="12700" cmpd="sng">
            <a:solidFill>
              <a:srgbClr val="339966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 flipV="1">
            <a:off x="1038" y="125"/>
            <a:ext cx="33" cy="6"/>
          </a:xfrm>
          <a:prstGeom prst="line">
            <a:avLst/>
          </a:prstGeom>
          <a:noFill/>
          <a:ln w="12700" cmpd="sng">
            <a:solidFill>
              <a:srgbClr val="339966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flipV="1">
            <a:off x="1037" y="192"/>
            <a:ext cx="33" cy="6"/>
          </a:xfrm>
          <a:prstGeom prst="line">
            <a:avLst/>
          </a:prstGeom>
          <a:noFill/>
          <a:ln w="12700" cmpd="sng">
            <a:solidFill>
              <a:srgbClr val="339966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20"/>
          <xdr:cNvSpPr txBox="1">
            <a:spLocks noChangeArrowheads="1"/>
          </xdr:cNvSpPr>
        </xdr:nvSpPr>
        <xdr:spPr>
          <a:xfrm>
            <a:off x="1223" y="102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c)
</a:t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 flipH="1" flipV="1">
            <a:off x="1188" y="106"/>
            <a:ext cx="33" cy="6"/>
          </a:xfrm>
          <a:prstGeom prst="line">
            <a:avLst/>
          </a:prstGeom>
          <a:noFill/>
          <a:ln w="12700" cmpd="sng">
            <a:solidFill>
              <a:srgbClr val="339966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28575</xdr:rowOff>
    </xdr:from>
    <xdr:to>
      <xdr:col>11</xdr:col>
      <xdr:colOff>142875</xdr:colOff>
      <xdr:row>29</xdr:row>
      <xdr:rowOff>47625</xdr:rowOff>
    </xdr:to>
    <xdr:grpSp>
      <xdr:nvGrpSpPr>
        <xdr:cNvPr id="1" name="Group 8"/>
        <xdr:cNvGrpSpPr>
          <a:grpSpLocks/>
        </xdr:cNvGrpSpPr>
      </xdr:nvGrpSpPr>
      <xdr:grpSpPr>
        <a:xfrm>
          <a:off x="161925" y="2305050"/>
          <a:ext cx="3114675" cy="2933700"/>
          <a:chOff x="12" y="192"/>
          <a:chExt cx="327" cy="308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6" y="285"/>
            <a:ext cx="153" cy="2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" y="278"/>
            <a:ext cx="145" cy="21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Text Box 6"/>
          <xdr:cNvSpPr txBox="1">
            <a:spLocks noChangeArrowheads="1"/>
          </xdr:cNvSpPr>
        </xdr:nvSpPr>
        <xdr:spPr>
          <a:xfrm>
            <a:off x="16" y="192"/>
            <a:ext cx="98" cy="75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Atsakymas: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reikia pakeisti diagramos potipį:</a:t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 flipV="1">
            <a:off x="80" y="400"/>
            <a:ext cx="119" cy="56"/>
          </a:xfrm>
          <a:prstGeom prst="line">
            <a:avLst/>
          </a:prstGeom>
          <a:noFill/>
          <a:ln w="12700" cmpd="sng">
            <a:solidFill>
              <a:srgbClr val="339966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2</xdr:col>
      <xdr:colOff>0</xdr:colOff>
      <xdr:row>8</xdr:row>
      <xdr:rowOff>152400</xdr:rowOff>
    </xdr:to>
    <xdr:grpSp>
      <xdr:nvGrpSpPr>
        <xdr:cNvPr id="1" name="Group 2"/>
        <xdr:cNvGrpSpPr>
          <a:grpSpLocks/>
        </xdr:cNvGrpSpPr>
      </xdr:nvGrpSpPr>
      <xdr:grpSpPr>
        <a:xfrm>
          <a:off x="9525" y="409575"/>
          <a:ext cx="1485900" cy="1143000"/>
          <a:chOff x="1" y="43"/>
          <a:chExt cx="156" cy="12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38" y="43"/>
            <a:ext cx="82" cy="62"/>
          </a:xfrm>
          <a:prstGeom prst="triangl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</a:t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" y="105"/>
            <a:ext cx="79" cy="58"/>
          </a:xfrm>
          <a:custGeom>
            <a:pathLst>
              <a:path h="74" w="86">
                <a:moveTo>
                  <a:pt x="0" y="74"/>
                </a:moveTo>
                <a:lnTo>
                  <a:pt x="86" y="74"/>
                </a:lnTo>
                <a:lnTo>
                  <a:pt x="86" y="0"/>
                </a:lnTo>
                <a:lnTo>
                  <a:pt x="41" y="0"/>
                </a:lnTo>
                <a:lnTo>
                  <a:pt x="0" y="74"/>
                </a:lnTo>
                <a:close/>
              </a:path>
            </a:pathLst>
          </a:cu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 flipH="1">
            <a:off x="80" y="105"/>
            <a:ext cx="77" cy="58"/>
          </a:xfrm>
          <a:custGeom>
            <a:pathLst>
              <a:path h="74" w="86">
                <a:moveTo>
                  <a:pt x="0" y="74"/>
                </a:moveTo>
                <a:lnTo>
                  <a:pt x="86" y="74"/>
                </a:lnTo>
                <a:lnTo>
                  <a:pt x="86" y="0"/>
                </a:lnTo>
                <a:lnTo>
                  <a:pt x="41" y="0"/>
                </a:lnTo>
                <a:lnTo>
                  <a:pt x="0" y="7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26" y="105"/>
            <a:ext cx="52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80" y="105"/>
            <a:ext cx="52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28575</xdr:rowOff>
    </xdr:from>
    <xdr:to>
      <xdr:col>8</xdr:col>
      <xdr:colOff>0</xdr:colOff>
      <xdr:row>9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3057525" y="1524000"/>
          <a:ext cx="0" cy="457200"/>
          <a:chOff x="130" y="147"/>
          <a:chExt cx="96" cy="48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30" y="147"/>
            <a:ext cx="75" cy="48"/>
            <a:chOff x="84" y="204"/>
            <a:chExt cx="90" cy="58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108" y="204"/>
              <a:ext cx="66" cy="58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84" y="216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84" y="250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 flipV="1">
            <a:off x="205" y="171"/>
            <a:ext cx="2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8</xdr:row>
      <xdr:rowOff>28575</xdr:rowOff>
    </xdr:from>
    <xdr:to>
      <xdr:col>5</xdr:col>
      <xdr:colOff>114300</xdr:colOff>
      <xdr:row>9</xdr:row>
      <xdr:rowOff>228600</xdr:rowOff>
    </xdr:to>
    <xdr:grpSp>
      <xdr:nvGrpSpPr>
        <xdr:cNvPr id="7" name="Group 7"/>
        <xdr:cNvGrpSpPr>
          <a:grpSpLocks/>
        </xdr:cNvGrpSpPr>
      </xdr:nvGrpSpPr>
      <xdr:grpSpPr>
        <a:xfrm>
          <a:off x="1076325" y="1524000"/>
          <a:ext cx="1009650" cy="457200"/>
          <a:chOff x="113" y="160"/>
          <a:chExt cx="106" cy="48"/>
        </a:xfrm>
        <a:solidFill>
          <a:srgbClr val="FFFFFF"/>
        </a:solidFill>
      </xdr:grpSpPr>
      <xdr:grpSp>
        <xdr:nvGrpSpPr>
          <xdr:cNvPr id="8" name="Group 8"/>
          <xdr:cNvGrpSpPr>
            <a:grpSpLocks/>
          </xdr:cNvGrpSpPr>
        </xdr:nvGrpSpPr>
        <xdr:grpSpPr>
          <a:xfrm>
            <a:off x="113" y="160"/>
            <a:ext cx="77" cy="48"/>
            <a:chOff x="84" y="204"/>
            <a:chExt cx="90" cy="58"/>
          </a:xfrm>
          <a:solidFill>
            <a:srgbClr val="FFFFFF"/>
          </a:solidFill>
        </xdr:grpSpPr>
        <xdr:sp>
          <xdr:nvSpPr>
            <xdr:cNvPr id="9" name="AutoShape 9"/>
            <xdr:cNvSpPr>
              <a:spLocks/>
            </xdr:cNvSpPr>
          </xdr:nvSpPr>
          <xdr:spPr>
            <a:xfrm>
              <a:off x="108" y="204"/>
              <a:ext cx="66" cy="58"/>
            </a:xfrm>
            <a:prstGeom prst="flowChartDelay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84" y="216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84" y="250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Line 12"/>
          <xdr:cNvSpPr>
            <a:spLocks/>
          </xdr:cNvSpPr>
        </xdr:nvSpPr>
        <xdr:spPr>
          <a:xfrm>
            <a:off x="190" y="184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15</xdr:row>
      <xdr:rowOff>0</xdr:rowOff>
    </xdr:from>
    <xdr:to>
      <xdr:col>5</xdr:col>
      <xdr:colOff>104775</xdr:colOff>
      <xdr:row>16</xdr:row>
      <xdr:rowOff>228600</xdr:rowOff>
    </xdr:to>
    <xdr:grpSp>
      <xdr:nvGrpSpPr>
        <xdr:cNvPr id="13" name="Group 13"/>
        <xdr:cNvGrpSpPr>
          <a:grpSpLocks/>
        </xdr:cNvGrpSpPr>
      </xdr:nvGrpSpPr>
      <xdr:grpSpPr>
        <a:xfrm>
          <a:off x="1076325" y="2847975"/>
          <a:ext cx="1000125" cy="466725"/>
          <a:chOff x="122" y="282"/>
          <a:chExt cx="91" cy="49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182" y="306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122" y="306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rot="5400000">
            <a:off x="139" y="285"/>
            <a:ext cx="49" cy="4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185" y="302"/>
            <a:ext cx="9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381000</xdr:colOff>
      <xdr:row>8</xdr:row>
      <xdr:rowOff>9525</xdr:rowOff>
    </xdr:from>
    <xdr:to>
      <xdr:col>12</xdr:col>
      <xdr:colOff>123825</xdr:colOff>
      <xdr:row>9</xdr:row>
      <xdr:rowOff>247650</xdr:rowOff>
    </xdr:to>
    <xdr:grpSp>
      <xdr:nvGrpSpPr>
        <xdr:cNvPr id="18" name="Group 18"/>
        <xdr:cNvGrpSpPr>
          <a:grpSpLocks/>
        </xdr:cNvGrpSpPr>
      </xdr:nvGrpSpPr>
      <xdr:grpSpPr>
        <a:xfrm>
          <a:off x="4000500" y="1504950"/>
          <a:ext cx="1000125" cy="495300"/>
          <a:chOff x="420" y="158"/>
          <a:chExt cx="105" cy="52"/>
        </a:xfrm>
        <a:solidFill>
          <a:srgbClr val="FFFFFF"/>
        </a:solidFill>
      </xdr:grpSpPr>
      <xdr:sp>
        <xdr:nvSpPr>
          <xdr:cNvPr id="19" name="Line 19"/>
          <xdr:cNvSpPr>
            <a:spLocks/>
          </xdr:cNvSpPr>
        </xdr:nvSpPr>
        <xdr:spPr>
          <a:xfrm>
            <a:off x="420" y="16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420" y="19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rot="10800000">
            <a:off x="437" y="158"/>
            <a:ext cx="59" cy="52"/>
          </a:xfrm>
          <a:prstGeom prst="moon">
            <a:avLst>
              <a:gd name="adj" fmla="val 36666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96" y="184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D1">
      <selection activeCell="R23" sqref="R23"/>
    </sheetView>
  </sheetViews>
  <sheetFormatPr defaultColWidth="9.140625" defaultRowHeight="12.75"/>
  <cols>
    <col min="1" max="1" width="0.85546875" style="0" customWidth="1"/>
    <col min="2" max="2" width="1.421875" style="0" customWidth="1"/>
    <col min="3" max="3" width="1.1484375" style="0" customWidth="1"/>
  </cols>
  <sheetData>
    <row r="1" ht="12.75">
      <c r="F1">
        <v>2</v>
      </c>
    </row>
    <row r="2" ht="12.75">
      <c r="F2">
        <v>2</v>
      </c>
    </row>
    <row r="3" spans="2:8" ht="12.75">
      <c r="B3" t="s">
        <v>1</v>
      </c>
      <c r="C3" t="s">
        <v>2</v>
      </c>
      <c r="E3" t="s">
        <v>5</v>
      </c>
      <c r="F3">
        <v>5</v>
      </c>
      <c r="G3" t="s">
        <v>0</v>
      </c>
      <c r="H3" t="s">
        <v>6</v>
      </c>
    </row>
    <row r="4" spans="2:3" ht="12.75">
      <c r="B4">
        <v>0</v>
      </c>
      <c r="C4">
        <v>0</v>
      </c>
    </row>
    <row r="5" spans="2:3" ht="12.75">
      <c r="B5">
        <v>2</v>
      </c>
      <c r="C5">
        <f aca="true" t="shared" si="0" ref="C5:C34">IF(B5&lt;=30,C4+$F$2*$F$1,C4+$F$3*$F$1)</f>
        <v>4</v>
      </c>
    </row>
    <row r="6" spans="2:3" ht="12.75">
      <c r="B6">
        <v>4</v>
      </c>
      <c r="C6">
        <f t="shared" si="0"/>
        <v>8</v>
      </c>
    </row>
    <row r="7" spans="2:3" ht="12.75">
      <c r="B7">
        <v>6</v>
      </c>
      <c r="C7">
        <f t="shared" si="0"/>
        <v>12</v>
      </c>
    </row>
    <row r="8" spans="2:3" ht="12.75">
      <c r="B8">
        <v>8</v>
      </c>
      <c r="C8">
        <f t="shared" si="0"/>
        <v>16</v>
      </c>
    </row>
    <row r="9" spans="2:3" ht="12.75">
      <c r="B9">
        <v>10</v>
      </c>
      <c r="C9">
        <f t="shared" si="0"/>
        <v>20</v>
      </c>
    </row>
    <row r="10" spans="2:3" ht="12.75">
      <c r="B10">
        <v>12</v>
      </c>
      <c r="C10">
        <f t="shared" si="0"/>
        <v>24</v>
      </c>
    </row>
    <row r="11" spans="2:3" ht="12.75">
      <c r="B11">
        <v>14</v>
      </c>
      <c r="C11">
        <f t="shared" si="0"/>
        <v>28</v>
      </c>
    </row>
    <row r="12" spans="2:3" ht="12.75">
      <c r="B12">
        <v>16</v>
      </c>
      <c r="C12">
        <f t="shared" si="0"/>
        <v>32</v>
      </c>
    </row>
    <row r="13" spans="2:3" ht="12.75">
      <c r="B13">
        <v>18</v>
      </c>
      <c r="C13">
        <f t="shared" si="0"/>
        <v>36</v>
      </c>
    </row>
    <row r="14" spans="2:3" ht="12.75">
      <c r="B14">
        <v>20</v>
      </c>
      <c r="C14">
        <f t="shared" si="0"/>
        <v>40</v>
      </c>
    </row>
    <row r="15" spans="2:3" ht="12.75">
      <c r="B15">
        <v>22</v>
      </c>
      <c r="C15">
        <f t="shared" si="0"/>
        <v>44</v>
      </c>
    </row>
    <row r="16" spans="2:3" ht="12.75">
      <c r="B16">
        <v>24</v>
      </c>
      <c r="C16">
        <f t="shared" si="0"/>
        <v>48</v>
      </c>
    </row>
    <row r="17" spans="2:3" ht="12.75">
      <c r="B17">
        <v>26</v>
      </c>
      <c r="C17">
        <f t="shared" si="0"/>
        <v>52</v>
      </c>
    </row>
    <row r="18" spans="2:3" ht="12.75">
      <c r="B18">
        <v>28</v>
      </c>
      <c r="C18">
        <f t="shared" si="0"/>
        <v>56</v>
      </c>
    </row>
    <row r="19" spans="2:3" ht="12.75">
      <c r="B19">
        <v>30</v>
      </c>
      <c r="C19">
        <f t="shared" si="0"/>
        <v>60</v>
      </c>
    </row>
    <row r="20" spans="2:3" ht="12.75">
      <c r="B20">
        <v>32</v>
      </c>
      <c r="C20">
        <f t="shared" si="0"/>
        <v>70</v>
      </c>
    </row>
    <row r="21" spans="2:3" ht="12.75">
      <c r="B21">
        <v>34</v>
      </c>
      <c r="C21">
        <f t="shared" si="0"/>
        <v>80</v>
      </c>
    </row>
    <row r="22" spans="2:3" ht="12.75">
      <c r="B22">
        <v>36</v>
      </c>
      <c r="C22">
        <f t="shared" si="0"/>
        <v>90</v>
      </c>
    </row>
    <row r="23" spans="2:3" ht="12.75">
      <c r="B23">
        <v>38</v>
      </c>
      <c r="C23">
        <f t="shared" si="0"/>
        <v>100</v>
      </c>
    </row>
    <row r="24" spans="2:3" ht="12.75">
      <c r="B24">
        <v>40</v>
      </c>
      <c r="C24">
        <f t="shared" si="0"/>
        <v>110</v>
      </c>
    </row>
    <row r="25" spans="2:3" ht="12.75">
      <c r="B25">
        <v>42</v>
      </c>
      <c r="C25">
        <f t="shared" si="0"/>
        <v>120</v>
      </c>
    </row>
    <row r="26" spans="2:3" ht="12.75">
      <c r="B26">
        <v>44</v>
      </c>
      <c r="C26">
        <f t="shared" si="0"/>
        <v>130</v>
      </c>
    </row>
    <row r="27" spans="2:3" ht="12.75">
      <c r="B27">
        <v>46</v>
      </c>
      <c r="C27">
        <f t="shared" si="0"/>
        <v>140</v>
      </c>
    </row>
    <row r="28" spans="2:3" ht="12.75">
      <c r="B28">
        <v>48</v>
      </c>
      <c r="C28">
        <f t="shared" si="0"/>
        <v>150</v>
      </c>
    </row>
    <row r="29" spans="2:3" ht="12.75">
      <c r="B29">
        <v>50</v>
      </c>
      <c r="C29">
        <f t="shared" si="0"/>
        <v>160</v>
      </c>
    </row>
    <row r="30" spans="2:3" ht="12.75">
      <c r="B30">
        <v>52</v>
      </c>
      <c r="C30">
        <f t="shared" si="0"/>
        <v>170</v>
      </c>
    </row>
    <row r="31" spans="2:3" ht="12.75">
      <c r="B31">
        <v>54</v>
      </c>
      <c r="C31">
        <f t="shared" si="0"/>
        <v>180</v>
      </c>
    </row>
    <row r="32" spans="2:3" ht="12.75">
      <c r="B32">
        <v>56</v>
      </c>
      <c r="C32">
        <f t="shared" si="0"/>
        <v>190</v>
      </c>
    </row>
    <row r="33" spans="2:8" ht="12.75">
      <c r="B33">
        <v>58</v>
      </c>
      <c r="C33">
        <f t="shared" si="0"/>
        <v>200</v>
      </c>
      <c r="F33" t="s">
        <v>7</v>
      </c>
      <c r="G33">
        <f>C34/B34</f>
        <v>3.5</v>
      </c>
      <c r="H33" t="s">
        <v>0</v>
      </c>
    </row>
    <row r="34" spans="2:3" ht="12.75">
      <c r="B34">
        <v>60</v>
      </c>
      <c r="C34">
        <f t="shared" si="0"/>
        <v>210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15.57421875" style="0" customWidth="1"/>
    <col min="2" max="26" width="2.8515625" style="0" customWidth="1"/>
  </cols>
  <sheetData>
    <row r="1" spans="1:26" ht="21.75" customHeight="1" thickBot="1">
      <c r="A1" s="174" t="s">
        <v>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2.75">
      <c r="A2" s="43" t="s">
        <v>37</v>
      </c>
      <c r="B2" s="30">
        <v>0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12</v>
      </c>
      <c r="O2" s="31">
        <v>13</v>
      </c>
      <c r="P2" s="31">
        <v>14</v>
      </c>
      <c r="Q2" s="31">
        <v>15</v>
      </c>
      <c r="R2" s="31">
        <v>16</v>
      </c>
      <c r="S2" s="31">
        <v>17</v>
      </c>
      <c r="T2" s="31">
        <v>18</v>
      </c>
      <c r="U2" s="31">
        <v>19</v>
      </c>
      <c r="V2" s="31">
        <v>20</v>
      </c>
      <c r="W2" s="31">
        <v>21</v>
      </c>
      <c r="X2" s="31">
        <v>22</v>
      </c>
      <c r="Y2" s="31">
        <v>23</v>
      </c>
      <c r="Z2" s="32">
        <v>24</v>
      </c>
    </row>
    <row r="3" spans="1:26" ht="12.75">
      <c r="A3" s="44" t="s">
        <v>50</v>
      </c>
      <c r="B3" s="46">
        <v>4</v>
      </c>
      <c r="C3" s="18">
        <v>4</v>
      </c>
      <c r="D3" s="18">
        <v>4</v>
      </c>
      <c r="E3" s="18">
        <v>4</v>
      </c>
      <c r="F3" s="18">
        <v>4</v>
      </c>
      <c r="G3" s="18">
        <v>4</v>
      </c>
      <c r="H3" s="18">
        <v>4</v>
      </c>
      <c r="I3" s="18">
        <v>5</v>
      </c>
      <c r="J3" s="18">
        <v>6</v>
      </c>
      <c r="K3" s="18">
        <v>6</v>
      </c>
      <c r="L3" s="18">
        <v>6</v>
      </c>
      <c r="M3" s="18">
        <v>6</v>
      </c>
      <c r="N3" s="18">
        <v>6</v>
      </c>
      <c r="O3" s="18">
        <v>5</v>
      </c>
      <c r="P3" s="18">
        <v>5</v>
      </c>
      <c r="Q3" s="18">
        <v>5</v>
      </c>
      <c r="R3" s="18">
        <v>5</v>
      </c>
      <c r="S3" s="18">
        <v>5</v>
      </c>
      <c r="T3" s="18">
        <v>4</v>
      </c>
      <c r="U3" s="18">
        <v>4</v>
      </c>
      <c r="V3" s="18">
        <v>4</v>
      </c>
      <c r="W3" s="18">
        <v>4</v>
      </c>
      <c r="X3" s="18">
        <v>4</v>
      </c>
      <c r="Y3" s="18">
        <v>4</v>
      </c>
      <c r="Z3" s="33">
        <v>4</v>
      </c>
    </row>
    <row r="4" spans="1:26" ht="24.75" customHeight="1">
      <c r="A4" s="45" t="s">
        <v>38</v>
      </c>
      <c r="B4" s="161">
        <f aca="true" t="shared" si="0" ref="B4:Y4">IF(C3&lt;B3,"krito","")</f>
      </c>
      <c r="C4" s="161">
        <f t="shared" si="0"/>
      </c>
      <c r="D4" s="161">
        <f t="shared" si="0"/>
      </c>
      <c r="E4" s="161">
        <f t="shared" si="0"/>
      </c>
      <c r="F4" s="161">
        <f t="shared" si="0"/>
      </c>
      <c r="G4" s="161">
        <f t="shared" si="0"/>
      </c>
      <c r="H4" s="161">
        <f t="shared" si="0"/>
      </c>
      <c r="I4" s="161">
        <f t="shared" si="0"/>
      </c>
      <c r="J4" s="161">
        <f t="shared" si="0"/>
      </c>
      <c r="K4" s="161">
        <f t="shared" si="0"/>
      </c>
      <c r="L4" s="161">
        <f t="shared" si="0"/>
      </c>
      <c r="M4" s="161">
        <f t="shared" si="0"/>
      </c>
      <c r="N4" s="161" t="str">
        <f t="shared" si="0"/>
        <v>krito</v>
      </c>
      <c r="O4" s="161">
        <f t="shared" si="0"/>
      </c>
      <c r="P4" s="161">
        <f t="shared" si="0"/>
      </c>
      <c r="Q4" s="161">
        <f t="shared" si="0"/>
      </c>
      <c r="R4" s="161">
        <f t="shared" si="0"/>
      </c>
      <c r="S4" s="161" t="str">
        <f t="shared" si="0"/>
        <v>krito</v>
      </c>
      <c r="T4" s="161">
        <f t="shared" si="0"/>
      </c>
      <c r="U4" s="161">
        <f t="shared" si="0"/>
      </c>
      <c r="V4" s="161">
        <f t="shared" si="0"/>
      </c>
      <c r="W4" s="161">
        <f t="shared" si="0"/>
      </c>
      <c r="X4" s="161">
        <f t="shared" si="0"/>
      </c>
      <c r="Y4" s="161">
        <f t="shared" si="0"/>
      </c>
      <c r="Z4" s="161"/>
    </row>
    <row r="5" spans="1:26" ht="24.75" customHeight="1">
      <c r="A5" s="45" t="s">
        <v>39</v>
      </c>
      <c r="B5" s="162">
        <f aca="true" t="shared" si="1" ref="B5:Y5">IF(C3&gt;B3,"kilo","")</f>
      </c>
      <c r="C5" s="162">
        <f t="shared" si="1"/>
      </c>
      <c r="D5" s="162">
        <f t="shared" si="1"/>
      </c>
      <c r="E5" s="162">
        <f t="shared" si="1"/>
      </c>
      <c r="F5" s="162">
        <f t="shared" si="1"/>
      </c>
      <c r="G5" s="162">
        <f t="shared" si="1"/>
      </c>
      <c r="H5" s="162" t="str">
        <f t="shared" si="1"/>
        <v>kilo</v>
      </c>
      <c r="I5" s="162" t="str">
        <f t="shared" si="1"/>
        <v>kilo</v>
      </c>
      <c r="J5" s="162">
        <f t="shared" si="1"/>
      </c>
      <c r="K5" s="162">
        <f t="shared" si="1"/>
      </c>
      <c r="L5" s="162">
        <f t="shared" si="1"/>
      </c>
      <c r="M5" s="162">
        <f t="shared" si="1"/>
      </c>
      <c r="N5" s="162">
        <f t="shared" si="1"/>
      </c>
      <c r="O5" s="162">
        <f t="shared" si="1"/>
      </c>
      <c r="P5" s="162">
        <f t="shared" si="1"/>
      </c>
      <c r="Q5" s="162">
        <f t="shared" si="1"/>
      </c>
      <c r="R5" s="162">
        <f t="shared" si="1"/>
      </c>
      <c r="S5" s="162">
        <f t="shared" si="1"/>
      </c>
      <c r="T5" s="162">
        <f t="shared" si="1"/>
      </c>
      <c r="U5" s="162">
        <f t="shared" si="1"/>
      </c>
      <c r="V5" s="162">
        <f t="shared" si="1"/>
      </c>
      <c r="W5" s="162">
        <f t="shared" si="1"/>
      </c>
      <c r="X5" s="162">
        <f t="shared" si="1"/>
      </c>
      <c r="Y5" s="162">
        <f t="shared" si="1"/>
      </c>
      <c r="Z5" s="162"/>
    </row>
    <row r="6" spans="1:26" ht="36" customHeight="1">
      <c r="A6" s="45" t="s">
        <v>40</v>
      </c>
      <c r="B6" s="163" t="str">
        <f>IF(C3=B3,"pastovi","")</f>
        <v>pastovi</v>
      </c>
      <c r="C6" s="163" t="str">
        <f aca="true" t="shared" si="2" ref="C6:Y6">IF(D3=C3,"pastovi","")</f>
        <v>pastovi</v>
      </c>
      <c r="D6" s="163" t="str">
        <f t="shared" si="2"/>
        <v>pastovi</v>
      </c>
      <c r="E6" s="163" t="str">
        <f t="shared" si="2"/>
        <v>pastovi</v>
      </c>
      <c r="F6" s="163" t="str">
        <f t="shared" si="2"/>
        <v>pastovi</v>
      </c>
      <c r="G6" s="163" t="str">
        <f t="shared" si="2"/>
        <v>pastovi</v>
      </c>
      <c r="H6" s="163">
        <f t="shared" si="2"/>
      </c>
      <c r="I6" s="163">
        <f t="shared" si="2"/>
      </c>
      <c r="J6" s="163" t="str">
        <f t="shared" si="2"/>
        <v>pastovi</v>
      </c>
      <c r="K6" s="163" t="str">
        <f t="shared" si="2"/>
        <v>pastovi</v>
      </c>
      <c r="L6" s="163" t="str">
        <f t="shared" si="2"/>
        <v>pastovi</v>
      </c>
      <c r="M6" s="163" t="str">
        <f t="shared" si="2"/>
        <v>pastovi</v>
      </c>
      <c r="N6" s="163">
        <f t="shared" si="2"/>
      </c>
      <c r="O6" s="163" t="str">
        <f t="shared" si="2"/>
        <v>pastovi</v>
      </c>
      <c r="P6" s="163" t="str">
        <f t="shared" si="2"/>
        <v>pastovi</v>
      </c>
      <c r="Q6" s="163" t="str">
        <f t="shared" si="2"/>
        <v>pastovi</v>
      </c>
      <c r="R6" s="163" t="str">
        <f t="shared" si="2"/>
        <v>pastovi</v>
      </c>
      <c r="S6" s="163">
        <f t="shared" si="2"/>
      </c>
      <c r="T6" s="163" t="str">
        <f t="shared" si="2"/>
        <v>pastovi</v>
      </c>
      <c r="U6" s="163" t="str">
        <f t="shared" si="2"/>
        <v>pastovi</v>
      </c>
      <c r="V6" s="163" t="str">
        <f t="shared" si="2"/>
        <v>pastovi</v>
      </c>
      <c r="W6" s="163" t="str">
        <f t="shared" si="2"/>
        <v>pastovi</v>
      </c>
      <c r="X6" s="163" t="str">
        <f t="shared" si="2"/>
        <v>pastovi</v>
      </c>
      <c r="Y6" s="163" t="str">
        <f t="shared" si="2"/>
        <v>pastovi</v>
      </c>
      <c r="Z6" s="163"/>
    </row>
  </sheetData>
  <sheetProtection/>
  <mergeCells count="1">
    <mergeCell ref="A1:Z1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selection activeCell="N11" sqref="N11"/>
    </sheetView>
  </sheetViews>
  <sheetFormatPr defaultColWidth="9.140625" defaultRowHeight="12.75"/>
  <cols>
    <col min="2" max="10" width="3.7109375" style="0" customWidth="1"/>
    <col min="11" max="11" width="4.421875" style="0" customWidth="1"/>
  </cols>
  <sheetData>
    <row r="1" spans="1:11" ht="20.25" customHeight="1" thickBot="1">
      <c r="A1" s="174" t="s">
        <v>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2.75">
      <c r="A2" s="34" t="s">
        <v>42</v>
      </c>
      <c r="B2" s="31">
        <v>0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2">
        <v>9</v>
      </c>
      <c r="L2" s="35"/>
    </row>
    <row r="3" spans="1:12" ht="12.75">
      <c r="A3" s="36" t="s">
        <v>43</v>
      </c>
      <c r="B3" s="1">
        <v>0</v>
      </c>
      <c r="C3" s="1">
        <v>1.5</v>
      </c>
      <c r="D3" s="1">
        <v>3</v>
      </c>
      <c r="E3" s="1">
        <v>4.5</v>
      </c>
      <c r="F3" s="1">
        <v>4.5</v>
      </c>
      <c r="G3" s="1">
        <v>4.5</v>
      </c>
      <c r="H3" s="1">
        <v>4</v>
      </c>
      <c r="I3" s="1">
        <v>3.5</v>
      </c>
      <c r="J3" s="1">
        <v>4</v>
      </c>
      <c r="K3" s="37">
        <v>0</v>
      </c>
      <c r="L3" s="35"/>
    </row>
    <row r="4" spans="1:11" ht="18" customHeight="1">
      <c r="A4" s="1"/>
      <c r="B4" s="164" t="str">
        <f aca="true" t="shared" si="0" ref="B4:K4">IF(C3&gt;B3,"tolo","")</f>
        <v>tolo</v>
      </c>
      <c r="C4" s="164" t="str">
        <f t="shared" si="0"/>
        <v>tolo</v>
      </c>
      <c r="D4" s="164" t="str">
        <f t="shared" si="0"/>
        <v>tolo</v>
      </c>
      <c r="E4" s="1">
        <f t="shared" si="0"/>
      </c>
      <c r="F4" s="1">
        <f t="shared" si="0"/>
      </c>
      <c r="G4" s="1">
        <f t="shared" si="0"/>
      </c>
      <c r="H4" s="1">
        <f t="shared" si="0"/>
      </c>
      <c r="I4" s="164" t="str">
        <f t="shared" si="0"/>
        <v>tolo</v>
      </c>
      <c r="J4" s="1">
        <f t="shared" si="0"/>
      </c>
      <c r="K4" s="1">
        <f t="shared" si="0"/>
      </c>
    </row>
    <row r="5" spans="1:11" ht="28.5" customHeight="1">
      <c r="A5" s="1"/>
      <c r="B5" s="25">
        <f aca="true" t="shared" si="1" ref="B5:K5">IF(C3&lt;B3,"artėjo","")</f>
      </c>
      <c r="C5" s="25">
        <f t="shared" si="1"/>
      </c>
      <c r="D5" s="25">
        <f t="shared" si="1"/>
      </c>
      <c r="E5" s="25">
        <f t="shared" si="1"/>
      </c>
      <c r="F5" s="25">
        <f t="shared" si="1"/>
      </c>
      <c r="G5" s="163" t="str">
        <f t="shared" si="1"/>
        <v>artėjo</v>
      </c>
      <c r="H5" s="163" t="str">
        <f t="shared" si="1"/>
        <v>artėjo</v>
      </c>
      <c r="I5" s="25">
        <f t="shared" si="1"/>
      </c>
      <c r="J5" s="163" t="str">
        <f t="shared" si="1"/>
        <v>artėjo</v>
      </c>
      <c r="K5" s="25">
        <f t="shared" si="1"/>
      </c>
    </row>
    <row r="6" spans="1:11" ht="8.2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27.75" customHeight="1">
      <c r="A7" s="175" t="s">
        <v>44</v>
      </c>
      <c r="B7" s="175"/>
      <c r="C7" s="175"/>
      <c r="D7" s="175"/>
      <c r="E7" s="175"/>
      <c r="F7" s="175"/>
      <c r="G7" s="176">
        <f>MAX(B3:K3)</f>
        <v>4.5</v>
      </c>
      <c r="H7" s="176"/>
      <c r="I7" s="177" t="s">
        <v>45</v>
      </c>
      <c r="J7" s="177"/>
      <c r="K7" s="177"/>
    </row>
  </sheetData>
  <sheetProtection/>
  <mergeCells count="5">
    <mergeCell ref="A7:F7"/>
    <mergeCell ref="G7:H7"/>
    <mergeCell ref="I7:K7"/>
    <mergeCell ref="A1:K1"/>
    <mergeCell ref="A6:K6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8"/>
  <sheetViews>
    <sheetView showGridLines="0" zoomScalePageLayoutView="0" workbookViewId="0" topLeftCell="A1">
      <selection activeCell="L17" sqref="L1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6.421875" style="0" customWidth="1"/>
    <col min="4" max="4" width="4.8515625" style="0" customWidth="1"/>
    <col min="7" max="18" width="3.7109375" style="0" customWidth="1"/>
  </cols>
  <sheetData>
    <row r="1" ht="6" customHeight="1" thickBot="1"/>
    <row r="2" spans="2:18" s="51" customFormat="1" ht="19.5" customHeight="1" thickBot="1">
      <c r="B2" s="183" t="s">
        <v>55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</row>
    <row r="3" ht="7.5" customHeight="1" thickBot="1"/>
    <row r="4" spans="2:18" ht="19.5" customHeight="1" thickBot="1">
      <c r="B4" s="52" t="s">
        <v>56</v>
      </c>
      <c r="C4" s="182" t="s">
        <v>57</v>
      </c>
      <c r="D4" s="182"/>
      <c r="E4" s="53" t="s">
        <v>58</v>
      </c>
      <c r="F4" s="53" t="s">
        <v>16</v>
      </c>
      <c r="G4" s="53">
        <v>1</v>
      </c>
      <c r="H4" s="53">
        <v>2</v>
      </c>
      <c r="I4" s="53">
        <v>3</v>
      </c>
      <c r="J4" s="53">
        <v>4</v>
      </c>
      <c r="K4" s="53">
        <v>5</v>
      </c>
      <c r="L4" s="53">
        <v>6</v>
      </c>
      <c r="M4" s="53">
        <v>7</v>
      </c>
      <c r="N4" s="53">
        <v>8</v>
      </c>
      <c r="O4" s="53">
        <v>9</v>
      </c>
      <c r="P4" s="53">
        <v>10</v>
      </c>
      <c r="Q4" s="53">
        <v>11</v>
      </c>
      <c r="R4" s="54">
        <v>12</v>
      </c>
    </row>
    <row r="5" spans="2:18" ht="15.75">
      <c r="B5" s="55" t="s">
        <v>59</v>
      </c>
      <c r="C5" s="56">
        <v>2</v>
      </c>
      <c r="D5" s="42" t="s">
        <v>0</v>
      </c>
      <c r="E5" s="179" t="s">
        <v>60</v>
      </c>
      <c r="F5" s="57" t="s">
        <v>79</v>
      </c>
      <c r="G5" s="67">
        <f aca="true" t="shared" si="0" ref="G5:R8">G$4*$C5</f>
        <v>2</v>
      </c>
      <c r="H5" s="67">
        <f t="shared" si="0"/>
        <v>4</v>
      </c>
      <c r="I5" s="67">
        <f t="shared" si="0"/>
        <v>6</v>
      </c>
      <c r="J5" s="67">
        <f t="shared" si="0"/>
        <v>8</v>
      </c>
      <c r="K5" s="67">
        <f t="shared" si="0"/>
        <v>10</v>
      </c>
      <c r="L5" s="67">
        <f t="shared" si="0"/>
        <v>12</v>
      </c>
      <c r="M5" s="67">
        <f t="shared" si="0"/>
        <v>14</v>
      </c>
      <c r="N5" s="67">
        <f t="shared" si="0"/>
        <v>16</v>
      </c>
      <c r="O5" s="67">
        <f t="shared" si="0"/>
        <v>18</v>
      </c>
      <c r="P5" s="67">
        <f t="shared" si="0"/>
        <v>20</v>
      </c>
      <c r="Q5" s="67">
        <f t="shared" si="0"/>
        <v>22</v>
      </c>
      <c r="R5" s="73">
        <f t="shared" si="0"/>
        <v>24</v>
      </c>
    </row>
    <row r="6" spans="2:18" ht="15.75">
      <c r="B6" s="58" t="s">
        <v>61</v>
      </c>
      <c r="C6" s="59">
        <v>4</v>
      </c>
      <c r="D6" s="1" t="s">
        <v>0</v>
      </c>
      <c r="E6" s="180"/>
      <c r="F6" s="57" t="s">
        <v>80</v>
      </c>
      <c r="G6" s="69">
        <f>G$4*$C6</f>
        <v>4</v>
      </c>
      <c r="H6" s="69">
        <f t="shared" si="0"/>
        <v>8</v>
      </c>
      <c r="I6" s="69">
        <f t="shared" si="0"/>
        <v>12</v>
      </c>
      <c r="J6" s="69">
        <f t="shared" si="0"/>
        <v>16</v>
      </c>
      <c r="K6" s="69">
        <f t="shared" si="0"/>
        <v>20</v>
      </c>
      <c r="L6" s="69">
        <f t="shared" si="0"/>
        <v>24</v>
      </c>
      <c r="M6" s="69">
        <f t="shared" si="0"/>
        <v>28</v>
      </c>
      <c r="N6" s="69">
        <f t="shared" si="0"/>
        <v>32</v>
      </c>
      <c r="O6" s="69">
        <f t="shared" si="0"/>
        <v>36</v>
      </c>
      <c r="P6" s="69">
        <f t="shared" si="0"/>
        <v>40</v>
      </c>
      <c r="Q6" s="69">
        <f t="shared" si="0"/>
        <v>44</v>
      </c>
      <c r="R6" s="70">
        <f t="shared" si="0"/>
        <v>48</v>
      </c>
    </row>
    <row r="7" spans="2:18" ht="15.75">
      <c r="B7" s="58" t="s">
        <v>62</v>
      </c>
      <c r="C7" s="59">
        <v>5</v>
      </c>
      <c r="D7" s="1" t="s">
        <v>0</v>
      </c>
      <c r="E7" s="180"/>
      <c r="F7" s="57" t="s">
        <v>81</v>
      </c>
      <c r="G7" s="67">
        <f t="shared" si="0"/>
        <v>5</v>
      </c>
      <c r="H7" s="67">
        <f t="shared" si="0"/>
        <v>10</v>
      </c>
      <c r="I7" s="67">
        <f t="shared" si="0"/>
        <v>15</v>
      </c>
      <c r="J7" s="67">
        <f t="shared" si="0"/>
        <v>20</v>
      </c>
      <c r="K7" s="67">
        <f t="shared" si="0"/>
        <v>25</v>
      </c>
      <c r="L7" s="67">
        <f t="shared" si="0"/>
        <v>30</v>
      </c>
      <c r="M7" s="67">
        <f t="shared" si="0"/>
        <v>35</v>
      </c>
      <c r="N7" s="67">
        <f t="shared" si="0"/>
        <v>40</v>
      </c>
      <c r="O7" s="67">
        <f t="shared" si="0"/>
        <v>45</v>
      </c>
      <c r="P7" s="67">
        <f t="shared" si="0"/>
        <v>50</v>
      </c>
      <c r="Q7" s="67">
        <f t="shared" si="0"/>
        <v>55</v>
      </c>
      <c r="R7" s="68">
        <f t="shared" si="0"/>
        <v>60</v>
      </c>
    </row>
    <row r="8" spans="2:18" ht="16.5" thickBot="1">
      <c r="B8" s="60" t="s">
        <v>63</v>
      </c>
      <c r="C8" s="61">
        <v>8</v>
      </c>
      <c r="D8" s="62" t="s">
        <v>0</v>
      </c>
      <c r="E8" s="181"/>
      <c r="F8" s="63" t="s">
        <v>82</v>
      </c>
      <c r="G8" s="71">
        <f>G$4*$C8</f>
        <v>8</v>
      </c>
      <c r="H8" s="71">
        <f t="shared" si="0"/>
        <v>16</v>
      </c>
      <c r="I8" s="71">
        <f t="shared" si="0"/>
        <v>24</v>
      </c>
      <c r="J8" s="71">
        <f t="shared" si="0"/>
        <v>32</v>
      </c>
      <c r="K8" s="71">
        <f t="shared" si="0"/>
        <v>40</v>
      </c>
      <c r="L8" s="71">
        <f t="shared" si="0"/>
        <v>48</v>
      </c>
      <c r="M8" s="71">
        <f t="shared" si="0"/>
        <v>56</v>
      </c>
      <c r="N8" s="71">
        <f t="shared" si="0"/>
        <v>64</v>
      </c>
      <c r="O8" s="71">
        <f t="shared" si="0"/>
        <v>72</v>
      </c>
      <c r="P8" s="71">
        <f t="shared" si="0"/>
        <v>80</v>
      </c>
      <c r="Q8" s="71">
        <f t="shared" si="0"/>
        <v>88</v>
      </c>
      <c r="R8" s="72">
        <f t="shared" si="0"/>
        <v>96</v>
      </c>
    </row>
  </sheetData>
  <sheetProtection/>
  <mergeCells count="3">
    <mergeCell ref="E5:E8"/>
    <mergeCell ref="C4:D4"/>
    <mergeCell ref="B2:R2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7"/>
  <sheetViews>
    <sheetView showGridLines="0" zoomScale="95" zoomScaleNormal="95" zoomScalePageLayoutView="0" workbookViewId="0" topLeftCell="A1">
      <selection activeCell="N35" sqref="N35"/>
    </sheetView>
  </sheetViews>
  <sheetFormatPr defaultColWidth="9.140625" defaultRowHeight="12.75"/>
  <cols>
    <col min="1" max="1" width="1.28515625" style="76" customWidth="1"/>
    <col min="2" max="2" width="6.00390625" style="76" customWidth="1"/>
    <col min="3" max="3" width="13.7109375" style="76" customWidth="1"/>
    <col min="4" max="4" width="12.7109375" style="76" customWidth="1"/>
    <col min="5" max="16384" width="9.140625" style="76" customWidth="1"/>
  </cols>
  <sheetData>
    <row r="1" s="74" customFormat="1" ht="6" customHeight="1"/>
    <row r="2" spans="2:4" ht="16.5" customHeight="1">
      <c r="B2" s="186" t="s">
        <v>76</v>
      </c>
      <c r="C2" s="186"/>
      <c r="D2" s="186"/>
    </row>
    <row r="3" ht="6.75" customHeight="1"/>
    <row r="4" spans="2:4" ht="16.5" customHeight="1">
      <c r="B4" s="75" t="s">
        <v>4</v>
      </c>
      <c r="C4" s="75" t="s">
        <v>138</v>
      </c>
      <c r="D4" s="75" t="s">
        <v>77</v>
      </c>
    </row>
    <row r="5" spans="2:4" ht="13.5" customHeight="1">
      <c r="B5" s="77">
        <v>-10</v>
      </c>
      <c r="C5" s="78">
        <f aca="true" t="shared" si="0" ref="C5:C25">B5*B5-4*B5+2</f>
        <v>142</v>
      </c>
      <c r="D5" s="78">
        <f aca="true" t="shared" si="1" ref="D5:D25">5*B5+2</f>
        <v>-48</v>
      </c>
    </row>
    <row r="6" spans="2:4" ht="13.5" customHeight="1">
      <c r="B6" s="77">
        <v>-9</v>
      </c>
      <c r="C6" s="78">
        <f t="shared" si="0"/>
        <v>119</v>
      </c>
      <c r="D6" s="78">
        <f t="shared" si="1"/>
        <v>-43</v>
      </c>
    </row>
    <row r="7" spans="2:4" ht="13.5" customHeight="1">
      <c r="B7" s="77">
        <v>-8</v>
      </c>
      <c r="C7" s="78">
        <f t="shared" si="0"/>
        <v>98</v>
      </c>
      <c r="D7" s="78">
        <f t="shared" si="1"/>
        <v>-38</v>
      </c>
    </row>
    <row r="8" spans="2:4" ht="13.5" customHeight="1">
      <c r="B8" s="77">
        <v>-7</v>
      </c>
      <c r="C8" s="78">
        <f t="shared" si="0"/>
        <v>79</v>
      </c>
      <c r="D8" s="78">
        <f t="shared" si="1"/>
        <v>-33</v>
      </c>
    </row>
    <row r="9" spans="2:4" ht="13.5" customHeight="1">
      <c r="B9" s="77">
        <v>-6</v>
      </c>
      <c r="C9" s="78">
        <f t="shared" si="0"/>
        <v>62</v>
      </c>
      <c r="D9" s="78">
        <f t="shared" si="1"/>
        <v>-28</v>
      </c>
    </row>
    <row r="10" spans="2:4" ht="13.5" customHeight="1">
      <c r="B10" s="77">
        <v>-5</v>
      </c>
      <c r="C10" s="78">
        <f t="shared" si="0"/>
        <v>47</v>
      </c>
      <c r="D10" s="78">
        <f t="shared" si="1"/>
        <v>-23</v>
      </c>
    </row>
    <row r="11" spans="2:4" ht="13.5" customHeight="1">
      <c r="B11" s="77">
        <v>-4</v>
      </c>
      <c r="C11" s="78">
        <f t="shared" si="0"/>
        <v>34</v>
      </c>
      <c r="D11" s="78">
        <f t="shared" si="1"/>
        <v>-18</v>
      </c>
    </row>
    <row r="12" spans="2:4" ht="13.5" customHeight="1">
      <c r="B12" s="77">
        <v>-3</v>
      </c>
      <c r="C12" s="78">
        <f t="shared" si="0"/>
        <v>23</v>
      </c>
      <c r="D12" s="78">
        <f t="shared" si="1"/>
        <v>-13</v>
      </c>
    </row>
    <row r="13" spans="2:4" ht="13.5" customHeight="1">
      <c r="B13" s="77">
        <v>-2</v>
      </c>
      <c r="C13" s="78">
        <f t="shared" si="0"/>
        <v>14</v>
      </c>
      <c r="D13" s="78">
        <f t="shared" si="1"/>
        <v>-8</v>
      </c>
    </row>
    <row r="14" spans="2:4" ht="13.5" customHeight="1">
      <c r="B14" s="77">
        <v>-1</v>
      </c>
      <c r="C14" s="78">
        <f t="shared" si="0"/>
        <v>7</v>
      </c>
      <c r="D14" s="78">
        <f t="shared" si="1"/>
        <v>-3</v>
      </c>
    </row>
    <row r="15" spans="2:4" ht="13.5" customHeight="1">
      <c r="B15" s="77">
        <v>0</v>
      </c>
      <c r="C15" s="78">
        <f t="shared" si="0"/>
        <v>2</v>
      </c>
      <c r="D15" s="78">
        <f t="shared" si="1"/>
        <v>2</v>
      </c>
    </row>
    <row r="16" spans="2:4" ht="13.5" customHeight="1">
      <c r="B16" s="79">
        <v>1</v>
      </c>
      <c r="C16" s="78">
        <f t="shared" si="0"/>
        <v>-1</v>
      </c>
      <c r="D16" s="78">
        <f t="shared" si="1"/>
        <v>7</v>
      </c>
    </row>
    <row r="17" spans="2:4" ht="13.5" customHeight="1">
      <c r="B17" s="79">
        <v>2</v>
      </c>
      <c r="C17" s="78">
        <f t="shared" si="0"/>
        <v>-2</v>
      </c>
      <c r="D17" s="78">
        <f t="shared" si="1"/>
        <v>12</v>
      </c>
    </row>
    <row r="18" spans="2:4" ht="13.5" customHeight="1">
      <c r="B18" s="79">
        <v>3</v>
      </c>
      <c r="C18" s="78">
        <f t="shared" si="0"/>
        <v>-1</v>
      </c>
      <c r="D18" s="78">
        <f t="shared" si="1"/>
        <v>17</v>
      </c>
    </row>
    <row r="19" spans="2:4" ht="13.5" customHeight="1">
      <c r="B19" s="79">
        <v>4</v>
      </c>
      <c r="C19" s="78">
        <f t="shared" si="0"/>
        <v>2</v>
      </c>
      <c r="D19" s="78">
        <f t="shared" si="1"/>
        <v>22</v>
      </c>
    </row>
    <row r="20" spans="2:4" ht="13.5" customHeight="1">
      <c r="B20" s="79">
        <v>5</v>
      </c>
      <c r="C20" s="78">
        <f t="shared" si="0"/>
        <v>7</v>
      </c>
      <c r="D20" s="78">
        <f t="shared" si="1"/>
        <v>27</v>
      </c>
    </row>
    <row r="21" spans="2:4" ht="13.5" customHeight="1">
      <c r="B21" s="79">
        <v>6</v>
      </c>
      <c r="C21" s="78">
        <f t="shared" si="0"/>
        <v>14</v>
      </c>
      <c r="D21" s="78">
        <f t="shared" si="1"/>
        <v>32</v>
      </c>
    </row>
    <row r="22" spans="2:4" ht="13.5" customHeight="1">
      <c r="B22" s="79">
        <v>7</v>
      </c>
      <c r="C22" s="78">
        <f t="shared" si="0"/>
        <v>23</v>
      </c>
      <c r="D22" s="78">
        <f t="shared" si="1"/>
        <v>37</v>
      </c>
    </row>
    <row r="23" spans="2:4" ht="13.5" customHeight="1">
      <c r="B23" s="77">
        <v>8</v>
      </c>
      <c r="C23" s="78">
        <f t="shared" si="0"/>
        <v>34</v>
      </c>
      <c r="D23" s="78">
        <f t="shared" si="1"/>
        <v>42</v>
      </c>
    </row>
    <row r="24" spans="2:4" ht="13.5" customHeight="1">
      <c r="B24" s="77">
        <v>9</v>
      </c>
      <c r="C24" s="78">
        <f t="shared" si="0"/>
        <v>47</v>
      </c>
      <c r="D24" s="78">
        <f t="shared" si="1"/>
        <v>47</v>
      </c>
    </row>
    <row r="25" spans="2:4" ht="13.5" customHeight="1">
      <c r="B25" s="77">
        <v>10</v>
      </c>
      <c r="C25" s="78">
        <f t="shared" si="0"/>
        <v>62</v>
      </c>
      <c r="D25" s="78">
        <f t="shared" si="1"/>
        <v>52</v>
      </c>
    </row>
    <row r="26" ht="6" customHeight="1"/>
    <row r="27" spans="2:3" ht="12.75">
      <c r="B27" s="80" t="s">
        <v>78</v>
      </c>
      <c r="C27" s="81">
        <f>MIN(C5:C26)</f>
        <v>-2</v>
      </c>
    </row>
  </sheetData>
  <sheetProtection/>
  <mergeCells count="1">
    <mergeCell ref="B2:D2"/>
  </mergeCells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K31" sqref="K31"/>
    </sheetView>
  </sheetViews>
  <sheetFormatPr defaultColWidth="9.140625" defaultRowHeight="12.75"/>
  <cols>
    <col min="1" max="1" width="1.8515625" style="76" customWidth="1"/>
    <col min="2" max="2" width="23.8515625" style="76" customWidth="1"/>
    <col min="3" max="4" width="11.140625" style="76" customWidth="1"/>
    <col min="5" max="5" width="16.8515625" style="76" customWidth="1"/>
    <col min="6" max="16384" width="9.140625" style="76" customWidth="1"/>
  </cols>
  <sheetData>
    <row r="1" s="74" customFormat="1" ht="8.25" customHeight="1" thickBot="1"/>
    <row r="2" spans="2:5" ht="13.5" thickBot="1">
      <c r="B2" s="193" t="s">
        <v>129</v>
      </c>
      <c r="C2" s="194"/>
      <c r="D2" s="194"/>
      <c r="E2" s="195"/>
    </row>
    <row r="3" ht="8.25" customHeight="1" thickBot="1"/>
    <row r="4" spans="2:5" ht="12.75">
      <c r="B4" s="189" t="s">
        <v>84</v>
      </c>
      <c r="C4" s="187" t="s">
        <v>85</v>
      </c>
      <c r="D4" s="188"/>
      <c r="E4" s="191" t="s">
        <v>130</v>
      </c>
    </row>
    <row r="5" spans="2:5" ht="24.75" customHeight="1" thickBot="1">
      <c r="B5" s="190"/>
      <c r="C5" s="92" t="s">
        <v>96</v>
      </c>
      <c r="D5" s="93" t="s">
        <v>97</v>
      </c>
      <c r="E5" s="192"/>
    </row>
    <row r="6" spans="2:5" ht="12.75">
      <c r="B6" s="94" t="s">
        <v>86</v>
      </c>
      <c r="C6" s="95">
        <v>110</v>
      </c>
      <c r="D6" s="96">
        <v>104</v>
      </c>
      <c r="E6" s="97" t="str">
        <f aca="true" t="shared" si="0" ref="E6:E16">IF(D6&gt;C6,"Padidėjo","Sumažėjo")</f>
        <v>Sumažėjo</v>
      </c>
    </row>
    <row r="7" spans="2:5" ht="12.75">
      <c r="B7" s="98" t="s">
        <v>87</v>
      </c>
      <c r="C7" s="99">
        <v>101</v>
      </c>
      <c r="D7" s="100">
        <v>95</v>
      </c>
      <c r="E7" s="101" t="str">
        <f t="shared" si="0"/>
        <v>Sumažėjo</v>
      </c>
    </row>
    <row r="8" spans="2:5" ht="12.75">
      <c r="B8" s="98" t="s">
        <v>88</v>
      </c>
      <c r="C8" s="99">
        <v>562</v>
      </c>
      <c r="D8" s="100">
        <v>530</v>
      </c>
      <c r="E8" s="101" t="str">
        <f t="shared" si="0"/>
        <v>Sumažėjo</v>
      </c>
    </row>
    <row r="9" spans="2:5" ht="12.75">
      <c r="B9" s="98" t="s">
        <v>89</v>
      </c>
      <c r="C9" s="99">
        <v>21</v>
      </c>
      <c r="D9" s="100">
        <v>20</v>
      </c>
      <c r="E9" s="101" t="str">
        <f t="shared" si="0"/>
        <v>Sumažėjo</v>
      </c>
    </row>
    <row r="10" spans="2:5" ht="12.75">
      <c r="B10" s="98" t="s">
        <v>90</v>
      </c>
      <c r="C10" s="99">
        <v>387</v>
      </c>
      <c r="D10" s="100">
        <v>357</v>
      </c>
      <c r="E10" s="101" t="str">
        <f t="shared" si="0"/>
        <v>Sumažėjo</v>
      </c>
    </row>
    <row r="11" spans="2:5" ht="12.75">
      <c r="B11" s="98" t="s">
        <v>91</v>
      </c>
      <c r="C11" s="99">
        <v>152</v>
      </c>
      <c r="D11" s="100">
        <v>166</v>
      </c>
      <c r="E11" s="101" t="str">
        <f t="shared" si="0"/>
        <v>Padidėjo</v>
      </c>
    </row>
    <row r="12" spans="2:5" ht="12.75">
      <c r="B12" s="98" t="s">
        <v>92</v>
      </c>
      <c r="C12" s="99">
        <v>31</v>
      </c>
      <c r="D12" s="100">
        <v>32</v>
      </c>
      <c r="E12" s="101" t="str">
        <f t="shared" si="0"/>
        <v>Padidėjo</v>
      </c>
    </row>
    <row r="13" spans="2:5" ht="12.75">
      <c r="B13" s="98" t="s">
        <v>93</v>
      </c>
      <c r="C13" s="99">
        <v>4</v>
      </c>
      <c r="D13" s="100">
        <v>6</v>
      </c>
      <c r="E13" s="101" t="str">
        <f t="shared" si="0"/>
        <v>Padidėjo</v>
      </c>
    </row>
    <row r="14" spans="2:5" ht="12.75">
      <c r="B14" s="98" t="s">
        <v>94</v>
      </c>
      <c r="C14" s="99">
        <v>67</v>
      </c>
      <c r="D14" s="100">
        <v>65</v>
      </c>
      <c r="E14" s="101" t="str">
        <f t="shared" si="0"/>
        <v>Sumažėjo</v>
      </c>
    </row>
    <row r="15" spans="2:5" ht="13.5" thickBot="1">
      <c r="B15" s="102" t="s">
        <v>95</v>
      </c>
      <c r="C15" s="103">
        <v>9</v>
      </c>
      <c r="D15" s="104">
        <v>10</v>
      </c>
      <c r="E15" s="105" t="str">
        <f t="shared" si="0"/>
        <v>Padidėjo</v>
      </c>
    </row>
    <row r="16" spans="2:5" ht="13.5" thickBot="1">
      <c r="B16" s="106" t="s">
        <v>83</v>
      </c>
      <c r="C16" s="107">
        <f>SUM(C6:C15)</f>
        <v>1444</v>
      </c>
      <c r="D16" s="108">
        <f>SUM(D6:D15)</f>
        <v>1385</v>
      </c>
      <c r="E16" s="109" t="str">
        <f t="shared" si="0"/>
        <v>Sumažėjo</v>
      </c>
    </row>
  </sheetData>
  <sheetProtection/>
  <mergeCells count="4">
    <mergeCell ref="C4:D4"/>
    <mergeCell ref="B4:B5"/>
    <mergeCell ref="E4:E5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24"/>
  <sheetViews>
    <sheetView showGridLines="0" zoomScalePageLayoutView="0" workbookViewId="0" topLeftCell="A1">
      <selection activeCell="Q19" sqref="Q19"/>
    </sheetView>
  </sheetViews>
  <sheetFormatPr defaultColWidth="9.140625" defaultRowHeight="12.75"/>
  <cols>
    <col min="1" max="1" width="3.28125" style="76" customWidth="1"/>
    <col min="2" max="2" width="8.140625" style="76" customWidth="1"/>
    <col min="3" max="5" width="10.28125" style="76" customWidth="1"/>
    <col min="6" max="16384" width="9.140625" style="76" customWidth="1"/>
  </cols>
  <sheetData>
    <row r="2" spans="2:5" ht="26.25" customHeight="1">
      <c r="B2" s="196" t="s">
        <v>64</v>
      </c>
      <c r="C2" s="196"/>
      <c r="D2" s="196"/>
      <c r="E2" s="196"/>
    </row>
    <row r="4" spans="2:5" ht="12.75">
      <c r="B4" s="197" t="s">
        <v>65</v>
      </c>
      <c r="C4" s="198"/>
      <c r="D4" s="111">
        <v>3</v>
      </c>
      <c r="E4" s="112" t="s">
        <v>0</v>
      </c>
    </row>
    <row r="5" spans="2:6" ht="12.75">
      <c r="B5" s="197" t="s">
        <v>66</v>
      </c>
      <c r="C5" s="198"/>
      <c r="D5" s="113">
        <v>4</v>
      </c>
      <c r="E5" s="114" t="s">
        <v>0</v>
      </c>
      <c r="F5" s="115"/>
    </row>
    <row r="6" spans="2:6" ht="12.75">
      <c r="B6" s="116"/>
      <c r="C6" s="117"/>
      <c r="D6" s="117"/>
      <c r="E6" s="118"/>
      <c r="F6" s="119"/>
    </row>
    <row r="7" spans="2:6" ht="34.5" customHeight="1">
      <c r="B7" s="120" t="s">
        <v>58</v>
      </c>
      <c r="C7" s="121" t="s">
        <v>67</v>
      </c>
      <c r="D7" s="121" t="s">
        <v>68</v>
      </c>
      <c r="E7" s="121" t="s">
        <v>69</v>
      </c>
      <c r="F7" s="122"/>
    </row>
    <row r="8" spans="2:5" ht="15.75">
      <c r="B8" s="81" t="s">
        <v>16</v>
      </c>
      <c r="C8" s="81" t="s">
        <v>143</v>
      </c>
      <c r="D8" s="81" t="s">
        <v>144</v>
      </c>
      <c r="E8" s="81" t="s">
        <v>70</v>
      </c>
    </row>
    <row r="9" spans="2:5" ht="12.75">
      <c r="B9" s="123">
        <v>0</v>
      </c>
      <c r="C9" s="124">
        <f aca="true" t="shared" si="0" ref="C9:C24">B9*$D$4</f>
        <v>0</v>
      </c>
      <c r="D9" s="124">
        <f aca="true" t="shared" si="1" ref="D9:D24">B9*$D$5</f>
        <v>0</v>
      </c>
      <c r="E9" s="125">
        <f aca="true" t="shared" si="2" ref="E9:E24">SQRT(C9*C9+D9*D9)</f>
        <v>0</v>
      </c>
    </row>
    <row r="10" spans="2:5" ht="12.75">
      <c r="B10" s="123">
        <v>1</v>
      </c>
      <c r="C10" s="124">
        <f t="shared" si="0"/>
        <v>3</v>
      </c>
      <c r="D10" s="124">
        <f t="shared" si="1"/>
        <v>4</v>
      </c>
      <c r="E10" s="125">
        <f t="shared" si="2"/>
        <v>5</v>
      </c>
    </row>
    <row r="11" spans="2:5" ht="12.75">
      <c r="B11" s="123">
        <v>2</v>
      </c>
      <c r="C11" s="124">
        <f t="shared" si="0"/>
        <v>6</v>
      </c>
      <c r="D11" s="124">
        <f t="shared" si="1"/>
        <v>8</v>
      </c>
      <c r="E11" s="125">
        <f t="shared" si="2"/>
        <v>10</v>
      </c>
    </row>
    <row r="12" spans="2:5" ht="12.75">
      <c r="B12" s="123">
        <v>3</v>
      </c>
      <c r="C12" s="124">
        <f t="shared" si="0"/>
        <v>9</v>
      </c>
      <c r="D12" s="124">
        <f t="shared" si="1"/>
        <v>12</v>
      </c>
      <c r="E12" s="125">
        <f t="shared" si="2"/>
        <v>15</v>
      </c>
    </row>
    <row r="13" spans="2:5" ht="12.75">
      <c r="B13" s="123">
        <v>4</v>
      </c>
      <c r="C13" s="124">
        <f t="shared" si="0"/>
        <v>12</v>
      </c>
      <c r="D13" s="124">
        <f t="shared" si="1"/>
        <v>16</v>
      </c>
      <c r="E13" s="125">
        <f t="shared" si="2"/>
        <v>20</v>
      </c>
    </row>
    <row r="14" spans="2:5" ht="12.75">
      <c r="B14" s="123">
        <v>5</v>
      </c>
      <c r="C14" s="124">
        <f t="shared" si="0"/>
        <v>15</v>
      </c>
      <c r="D14" s="124">
        <f t="shared" si="1"/>
        <v>20</v>
      </c>
      <c r="E14" s="125">
        <f t="shared" si="2"/>
        <v>25</v>
      </c>
    </row>
    <row r="15" spans="2:5" ht="12.75">
      <c r="B15" s="123">
        <v>6</v>
      </c>
      <c r="C15" s="124">
        <f t="shared" si="0"/>
        <v>18</v>
      </c>
      <c r="D15" s="124">
        <f t="shared" si="1"/>
        <v>24</v>
      </c>
      <c r="E15" s="125">
        <f t="shared" si="2"/>
        <v>30</v>
      </c>
    </row>
    <row r="16" spans="2:5" ht="12.75">
      <c r="B16" s="123">
        <v>7</v>
      </c>
      <c r="C16" s="124">
        <f t="shared" si="0"/>
        <v>21</v>
      </c>
      <c r="D16" s="124">
        <f t="shared" si="1"/>
        <v>28</v>
      </c>
      <c r="E16" s="125">
        <f t="shared" si="2"/>
        <v>35</v>
      </c>
    </row>
    <row r="17" spans="2:5" ht="12.75">
      <c r="B17" s="123">
        <v>8</v>
      </c>
      <c r="C17" s="124">
        <f t="shared" si="0"/>
        <v>24</v>
      </c>
      <c r="D17" s="124">
        <f t="shared" si="1"/>
        <v>32</v>
      </c>
      <c r="E17" s="125">
        <f t="shared" si="2"/>
        <v>40</v>
      </c>
    </row>
    <row r="18" spans="2:5" ht="12.75">
      <c r="B18" s="123">
        <v>9</v>
      </c>
      <c r="C18" s="124">
        <f t="shared" si="0"/>
        <v>27</v>
      </c>
      <c r="D18" s="124">
        <f t="shared" si="1"/>
        <v>36</v>
      </c>
      <c r="E18" s="125">
        <f t="shared" si="2"/>
        <v>45</v>
      </c>
    </row>
    <row r="19" spans="2:5" ht="12.75">
      <c r="B19" s="123">
        <v>10</v>
      </c>
      <c r="C19" s="124">
        <f t="shared" si="0"/>
        <v>30</v>
      </c>
      <c r="D19" s="124">
        <f t="shared" si="1"/>
        <v>40</v>
      </c>
      <c r="E19" s="125">
        <f t="shared" si="2"/>
        <v>50</v>
      </c>
    </row>
    <row r="20" spans="2:5" ht="12.75">
      <c r="B20" s="123">
        <v>11</v>
      </c>
      <c r="C20" s="124">
        <f t="shared" si="0"/>
        <v>33</v>
      </c>
      <c r="D20" s="124">
        <f t="shared" si="1"/>
        <v>44</v>
      </c>
      <c r="E20" s="125">
        <f t="shared" si="2"/>
        <v>55</v>
      </c>
    </row>
    <row r="21" spans="2:5" ht="12.75">
      <c r="B21" s="123">
        <v>12</v>
      </c>
      <c r="C21" s="124">
        <f t="shared" si="0"/>
        <v>36</v>
      </c>
      <c r="D21" s="124">
        <f t="shared" si="1"/>
        <v>48</v>
      </c>
      <c r="E21" s="125">
        <f t="shared" si="2"/>
        <v>60</v>
      </c>
    </row>
    <row r="22" spans="2:5" ht="12.75">
      <c r="B22" s="123">
        <v>13</v>
      </c>
      <c r="C22" s="124">
        <f t="shared" si="0"/>
        <v>39</v>
      </c>
      <c r="D22" s="124">
        <f t="shared" si="1"/>
        <v>52</v>
      </c>
      <c r="E22" s="125">
        <f t="shared" si="2"/>
        <v>65</v>
      </c>
    </row>
    <row r="23" spans="2:5" ht="12.75">
      <c r="B23" s="123">
        <v>14</v>
      </c>
      <c r="C23" s="124">
        <f t="shared" si="0"/>
        <v>42</v>
      </c>
      <c r="D23" s="124">
        <f t="shared" si="1"/>
        <v>56</v>
      </c>
      <c r="E23" s="125">
        <f t="shared" si="2"/>
        <v>70</v>
      </c>
    </row>
    <row r="24" spans="2:5" ht="12.75">
      <c r="B24" s="123">
        <v>15</v>
      </c>
      <c r="C24" s="124">
        <f t="shared" si="0"/>
        <v>45</v>
      </c>
      <c r="D24" s="124">
        <f t="shared" si="1"/>
        <v>60</v>
      </c>
      <c r="E24" s="125">
        <f t="shared" si="2"/>
        <v>75</v>
      </c>
    </row>
  </sheetData>
  <sheetProtection/>
  <mergeCells count="3">
    <mergeCell ref="B2:E2"/>
    <mergeCell ref="B4:C4"/>
    <mergeCell ref="B5:C5"/>
  </mergeCells>
  <printOptions/>
  <pageMargins left="0.984251968503937" right="0.75" top="0.984251968503937" bottom="0.984251968503937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"/>
  <sheetViews>
    <sheetView showGridLines="0" zoomScalePageLayoutView="0" workbookViewId="0" topLeftCell="A1">
      <selection activeCell="Q13" sqref="Q13"/>
    </sheetView>
  </sheetViews>
  <sheetFormatPr defaultColWidth="9.140625" defaultRowHeight="12.75"/>
  <cols>
    <col min="1" max="1" width="17.28125" style="76" customWidth="1"/>
    <col min="2" max="11" width="6.7109375" style="76" customWidth="1"/>
    <col min="12" max="16384" width="9.140625" style="76" customWidth="1"/>
  </cols>
  <sheetData>
    <row r="1" spans="1:11" s="126" customFormat="1" ht="17.25" customHeight="1">
      <c r="A1" s="199" t="s">
        <v>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ht="9.75" customHeight="1"/>
    <row r="3" spans="2:4" s="127" customFormat="1" ht="17.25" customHeight="1">
      <c r="B3" s="128" t="s">
        <v>72</v>
      </c>
      <c r="C3" s="64">
        <v>24</v>
      </c>
      <c r="D3" s="65" t="s">
        <v>73</v>
      </c>
    </row>
    <row r="4" ht="9.75" customHeight="1"/>
    <row r="5" spans="1:11" ht="17.25" customHeight="1">
      <c r="A5" s="66" t="s">
        <v>74</v>
      </c>
      <c r="B5" s="129">
        <v>1</v>
      </c>
      <c r="C5" s="129">
        <v>2</v>
      </c>
      <c r="D5" s="129">
        <v>3</v>
      </c>
      <c r="E5" s="129">
        <v>4</v>
      </c>
      <c r="F5" s="129">
        <v>5</v>
      </c>
      <c r="G5" s="129">
        <v>6</v>
      </c>
      <c r="H5" s="129">
        <v>7</v>
      </c>
      <c r="I5" s="129">
        <v>8</v>
      </c>
      <c r="J5" s="129">
        <v>9</v>
      </c>
      <c r="K5" s="129">
        <v>10</v>
      </c>
    </row>
    <row r="6" spans="1:11" ht="17.25" customHeight="1">
      <c r="A6" s="66" t="s">
        <v>75</v>
      </c>
      <c r="B6" s="130">
        <f aca="true" t="shared" si="0" ref="B6:K6">B5*B5*$C$3</f>
        <v>24</v>
      </c>
      <c r="C6" s="130">
        <f t="shared" si="0"/>
        <v>96</v>
      </c>
      <c r="D6" s="130">
        <f t="shared" si="0"/>
        <v>216</v>
      </c>
      <c r="E6" s="130">
        <f t="shared" si="0"/>
        <v>384</v>
      </c>
      <c r="F6" s="130">
        <f t="shared" si="0"/>
        <v>600</v>
      </c>
      <c r="G6" s="130">
        <f t="shared" si="0"/>
        <v>864</v>
      </c>
      <c r="H6" s="130">
        <f t="shared" si="0"/>
        <v>1176</v>
      </c>
      <c r="I6" s="130">
        <f t="shared" si="0"/>
        <v>1536</v>
      </c>
      <c r="J6" s="130">
        <f t="shared" si="0"/>
        <v>1944</v>
      </c>
      <c r="K6" s="130">
        <f t="shared" si="0"/>
        <v>2400</v>
      </c>
    </row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P21" sqref="P21"/>
    </sheetView>
  </sheetViews>
  <sheetFormatPr defaultColWidth="9.140625" defaultRowHeight="12.75"/>
  <cols>
    <col min="1" max="1" width="12.140625" style="83" customWidth="1"/>
    <col min="2" max="3" width="10.28125" style="83" customWidth="1"/>
    <col min="4" max="16384" width="9.140625" style="83" customWidth="1"/>
  </cols>
  <sheetData>
    <row r="1" ht="14.25">
      <c r="A1" s="82" t="s">
        <v>139</v>
      </c>
    </row>
    <row r="2" ht="14.25">
      <c r="A2" s="84" t="s">
        <v>124</v>
      </c>
    </row>
    <row r="3" ht="14.25">
      <c r="A3" s="84"/>
    </row>
    <row r="4" ht="14.25">
      <c r="C4" s="84" t="s">
        <v>125</v>
      </c>
    </row>
    <row r="5" ht="15">
      <c r="C5" s="85" t="s">
        <v>140</v>
      </c>
    </row>
    <row r="6" ht="12.75"/>
    <row r="7" ht="12.75">
      <c r="M7" s="86"/>
    </row>
    <row r="8" ht="12.75"/>
    <row r="9" ht="12.75"/>
    <row r="11" spans="2:4" ht="12.75">
      <c r="B11" s="87" t="s">
        <v>127</v>
      </c>
      <c r="C11" s="88">
        <v>80</v>
      </c>
      <c r="D11" s="83" t="s">
        <v>126</v>
      </c>
    </row>
    <row r="13" spans="2:3" ht="12.75">
      <c r="B13" s="89" t="s">
        <v>141</v>
      </c>
      <c r="C13" s="90" t="s">
        <v>142</v>
      </c>
    </row>
    <row r="14" spans="2:3" ht="12.75">
      <c r="B14" s="91">
        <v>1</v>
      </c>
      <c r="C14" s="131">
        <f aca="true" t="shared" si="0" ref="C14:C23">$C$11/B14</f>
        <v>80</v>
      </c>
    </row>
    <row r="15" spans="2:3" ht="12.75">
      <c r="B15" s="91">
        <v>2</v>
      </c>
      <c r="C15" s="131">
        <f t="shared" si="0"/>
        <v>40</v>
      </c>
    </row>
    <row r="16" spans="2:3" ht="12.75">
      <c r="B16" s="91">
        <v>3</v>
      </c>
      <c r="C16" s="131">
        <f t="shared" si="0"/>
        <v>26.666666666666668</v>
      </c>
    </row>
    <row r="17" spans="2:3" ht="12.75">
      <c r="B17" s="91">
        <v>4</v>
      </c>
      <c r="C17" s="131">
        <f t="shared" si="0"/>
        <v>20</v>
      </c>
    </row>
    <row r="18" spans="2:3" ht="12.75">
      <c r="B18" s="91">
        <v>5</v>
      </c>
      <c r="C18" s="131">
        <f t="shared" si="0"/>
        <v>16</v>
      </c>
    </row>
    <row r="19" spans="2:3" ht="12.75">
      <c r="B19" s="91">
        <v>6</v>
      </c>
      <c r="C19" s="131">
        <f t="shared" si="0"/>
        <v>13.333333333333334</v>
      </c>
    </row>
    <row r="20" spans="2:3" ht="12.75">
      <c r="B20" s="91">
        <v>7</v>
      </c>
      <c r="C20" s="131">
        <f t="shared" si="0"/>
        <v>11.428571428571429</v>
      </c>
    </row>
    <row r="21" spans="2:3" ht="12.75">
      <c r="B21" s="91">
        <v>8</v>
      </c>
      <c r="C21" s="131">
        <f t="shared" si="0"/>
        <v>10</v>
      </c>
    </row>
    <row r="22" spans="2:3" ht="12.75">
      <c r="B22" s="91">
        <v>9</v>
      </c>
      <c r="C22" s="131">
        <f t="shared" si="0"/>
        <v>8.88888888888889</v>
      </c>
    </row>
    <row r="23" spans="2:3" ht="12.75">
      <c r="B23" s="91">
        <v>10</v>
      </c>
      <c r="C23" s="131">
        <f t="shared" si="0"/>
        <v>8</v>
      </c>
    </row>
  </sheetData>
  <sheetProtection/>
  <printOptions/>
  <pageMargins left="0.75" right="0.75" top="0.984251968503937" bottom="0.984251968503937" header="0" footer="0"/>
  <pageSetup horizontalDpi="600" verticalDpi="600" orientation="portrait" paperSize="9" r:id="rId4"/>
  <drawing r:id="rId3"/>
  <legacyDrawing r:id="rId2"/>
  <oleObjects>
    <oleObject progId="Equation.3" shapeId="1647130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B2:N18"/>
  <sheetViews>
    <sheetView showGridLines="0" zoomScalePageLayoutView="0" workbookViewId="0" topLeftCell="A1">
      <selection activeCell="U16" sqref="U16"/>
    </sheetView>
  </sheetViews>
  <sheetFormatPr defaultColWidth="9.140625" defaultRowHeight="12.75"/>
  <cols>
    <col min="1" max="1" width="1.7109375" style="76" customWidth="1"/>
    <col min="2" max="2" width="3.57421875" style="76" customWidth="1"/>
    <col min="3" max="3" width="5.28125" style="76" customWidth="1"/>
    <col min="4" max="4" width="6.8515625" style="76" customWidth="1"/>
    <col min="5" max="5" width="12.140625" style="76" customWidth="1"/>
    <col min="6" max="6" width="7.28125" style="76" customWidth="1"/>
    <col min="7" max="7" width="3.28125" style="76" customWidth="1"/>
    <col min="8" max="8" width="5.7109375" style="76" customWidth="1"/>
    <col min="9" max="9" width="3.140625" style="76" customWidth="1"/>
    <col min="10" max="10" width="5.28125" style="76" customWidth="1"/>
    <col min="11" max="11" width="6.8515625" style="76" customWidth="1"/>
    <col min="12" max="12" width="12.00390625" style="76" customWidth="1"/>
    <col min="13" max="13" width="7.00390625" style="76" customWidth="1"/>
    <col min="14" max="14" width="2.7109375" style="76" customWidth="1"/>
    <col min="15" max="16384" width="9.140625" style="76" customWidth="1"/>
  </cols>
  <sheetData>
    <row r="1" s="74" customFormat="1" ht="7.5" customHeight="1" thickBot="1"/>
    <row r="2" spans="2:14" ht="13.5" thickBot="1">
      <c r="B2" s="208" t="s">
        <v>128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</row>
    <row r="3" ht="6" customHeight="1"/>
    <row r="4" spans="2:14" ht="36" customHeight="1">
      <c r="B4" s="214" t="s">
        <v>131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ht="8.25" customHeight="1" thickBot="1"/>
    <row r="6" spans="2:14" ht="13.5" thickBot="1">
      <c r="B6" s="211" t="s">
        <v>145</v>
      </c>
      <c r="C6" s="212"/>
      <c r="D6" s="212"/>
      <c r="E6" s="212"/>
      <c r="F6" s="212"/>
      <c r="G6" s="213"/>
      <c r="I6" s="211" t="s">
        <v>146</v>
      </c>
      <c r="J6" s="212"/>
      <c r="K6" s="212"/>
      <c r="L6" s="212"/>
      <c r="M6" s="212"/>
      <c r="N6" s="213"/>
    </row>
    <row r="7" spans="2:14" s="133" customFormat="1" ht="27.75" customHeight="1" thickBot="1">
      <c r="B7" s="200" t="s">
        <v>132</v>
      </c>
      <c r="C7" s="201"/>
      <c r="D7" s="201"/>
      <c r="E7" s="201"/>
      <c r="F7" s="201"/>
      <c r="G7" s="202"/>
      <c r="H7" s="132"/>
      <c r="I7" s="200" t="s">
        <v>133</v>
      </c>
      <c r="J7" s="201"/>
      <c r="K7" s="201"/>
      <c r="L7" s="201"/>
      <c r="M7" s="201"/>
      <c r="N7" s="202"/>
    </row>
    <row r="8" spans="2:14" ht="5.25" customHeight="1">
      <c r="B8" s="134"/>
      <c r="C8" s="135"/>
      <c r="D8" s="135"/>
      <c r="E8" s="135"/>
      <c r="F8" s="135"/>
      <c r="G8" s="136"/>
      <c r="H8" s="137"/>
      <c r="I8" s="134"/>
      <c r="J8" s="135"/>
      <c r="K8" s="135"/>
      <c r="L8" s="135"/>
      <c r="M8" s="135"/>
      <c r="N8" s="136"/>
    </row>
    <row r="9" spans="2:14" ht="20.25" customHeight="1">
      <c r="B9" s="137"/>
      <c r="C9" s="138" t="s">
        <v>4</v>
      </c>
      <c r="D9" s="139">
        <v>0</v>
      </c>
      <c r="E9" s="203"/>
      <c r="F9" s="186">
        <f>IF(AND(D9,D10)=FALSE,0,1)</f>
        <v>0</v>
      </c>
      <c r="G9" s="140"/>
      <c r="H9" s="137"/>
      <c r="I9" s="137"/>
      <c r="J9" s="138" t="s">
        <v>4</v>
      </c>
      <c r="K9" s="139">
        <v>0</v>
      </c>
      <c r="L9" s="203"/>
      <c r="M9" s="186">
        <f>IF(OR(K9,K10)=FALSE,0,1)</f>
        <v>1</v>
      </c>
      <c r="N9" s="140"/>
    </row>
    <row r="10" spans="2:14" ht="20.25" customHeight="1">
      <c r="B10" s="137"/>
      <c r="C10" s="138" t="s">
        <v>48</v>
      </c>
      <c r="D10" s="139">
        <v>1</v>
      </c>
      <c r="E10" s="203"/>
      <c r="F10" s="186"/>
      <c r="G10" s="140"/>
      <c r="H10" s="137"/>
      <c r="I10" s="137"/>
      <c r="J10" s="138" t="s">
        <v>48</v>
      </c>
      <c r="K10" s="139">
        <v>1</v>
      </c>
      <c r="L10" s="203"/>
      <c r="M10" s="186"/>
      <c r="N10" s="140"/>
    </row>
    <row r="11" spans="2:14" ht="5.25" customHeight="1" thickBot="1">
      <c r="B11" s="141"/>
      <c r="C11" s="142"/>
      <c r="D11" s="142"/>
      <c r="E11" s="142"/>
      <c r="F11" s="142"/>
      <c r="G11" s="143"/>
      <c r="I11" s="141"/>
      <c r="J11" s="142"/>
      <c r="K11" s="142"/>
      <c r="L11" s="142"/>
      <c r="M11" s="142"/>
      <c r="N11" s="143"/>
    </row>
    <row r="12" ht="13.5" thickBot="1"/>
    <row r="13" spans="2:7" ht="13.5" thickBot="1">
      <c r="B13" s="211" t="s">
        <v>147</v>
      </c>
      <c r="C13" s="212"/>
      <c r="D13" s="212"/>
      <c r="E13" s="212"/>
      <c r="F13" s="212"/>
      <c r="G13" s="213"/>
    </row>
    <row r="14" spans="2:7" s="133" customFormat="1" ht="28.5" customHeight="1" thickBot="1">
      <c r="B14" s="200" t="s">
        <v>137</v>
      </c>
      <c r="C14" s="201"/>
      <c r="D14" s="201"/>
      <c r="E14" s="201"/>
      <c r="F14" s="201"/>
      <c r="G14" s="202"/>
    </row>
    <row r="15" spans="2:7" ht="5.25" customHeight="1">
      <c r="B15" s="134"/>
      <c r="C15" s="135"/>
      <c r="D15" s="135"/>
      <c r="E15" s="135"/>
      <c r="F15" s="135"/>
      <c r="G15" s="136"/>
    </row>
    <row r="16" spans="2:7" ht="18.75" customHeight="1">
      <c r="B16" s="137"/>
      <c r="C16" s="204" t="s">
        <v>4</v>
      </c>
      <c r="D16" s="206">
        <v>0</v>
      </c>
      <c r="E16" s="203"/>
      <c r="F16" s="186">
        <f>IF(NOT(D16)=FALSE,0,1)</f>
        <v>1</v>
      </c>
      <c r="G16" s="140"/>
    </row>
    <row r="17" spans="2:7" ht="19.5" customHeight="1">
      <c r="B17" s="137"/>
      <c r="C17" s="205"/>
      <c r="D17" s="207"/>
      <c r="E17" s="203"/>
      <c r="F17" s="186"/>
      <c r="G17" s="140"/>
    </row>
    <row r="18" spans="2:7" ht="6.75" customHeight="1" thickBot="1">
      <c r="B18" s="141"/>
      <c r="C18" s="142"/>
      <c r="D18" s="142"/>
      <c r="E18" s="142"/>
      <c r="F18" s="142"/>
      <c r="G18" s="143"/>
    </row>
  </sheetData>
  <sheetProtection/>
  <mergeCells count="16">
    <mergeCell ref="L9:L10"/>
    <mergeCell ref="M9:M10"/>
    <mergeCell ref="B2:N2"/>
    <mergeCell ref="B13:G13"/>
    <mergeCell ref="B6:G6"/>
    <mergeCell ref="B7:G7"/>
    <mergeCell ref="B4:N4"/>
    <mergeCell ref="I6:N6"/>
    <mergeCell ref="I7:N7"/>
    <mergeCell ref="E9:E10"/>
    <mergeCell ref="F9:F10"/>
    <mergeCell ref="B14:G14"/>
    <mergeCell ref="E16:E17"/>
    <mergeCell ref="F16:F17"/>
    <mergeCell ref="C16:C17"/>
    <mergeCell ref="D16:D1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P31"/>
  <sheetViews>
    <sheetView showGridLines="0" zoomScalePageLayoutView="0" workbookViewId="0" topLeftCell="A13">
      <selection activeCell="G11" sqref="G11"/>
    </sheetView>
  </sheetViews>
  <sheetFormatPr defaultColWidth="9.140625" defaultRowHeight="12.75"/>
  <cols>
    <col min="1" max="1" width="1.421875" style="76" customWidth="1"/>
    <col min="2" max="2" width="12.8515625" style="76" customWidth="1"/>
    <col min="3" max="3" width="9.8515625" style="76" customWidth="1"/>
    <col min="4" max="5" width="6.28125" style="76" customWidth="1"/>
    <col min="6" max="6" width="10.28125" style="76" customWidth="1"/>
    <col min="7" max="7" width="17.140625" style="76" customWidth="1"/>
    <col min="8" max="8" width="1.421875" style="76" customWidth="1"/>
    <col min="9" max="9" width="10.57421875" style="76" customWidth="1"/>
    <col min="10" max="16384" width="9.140625" style="76" customWidth="1"/>
  </cols>
  <sheetData>
    <row r="1" s="74" customFormat="1" ht="7.5" customHeight="1" thickBot="1"/>
    <row r="2" spans="2:7" ht="16.5" customHeight="1" thickBot="1">
      <c r="B2" s="216" t="s">
        <v>122</v>
      </c>
      <c r="C2" s="217"/>
      <c r="D2" s="217"/>
      <c r="E2" s="217"/>
      <c r="F2" s="217"/>
      <c r="G2" s="218"/>
    </row>
    <row r="3" spans="2:6" ht="7.5" customHeight="1">
      <c r="B3" s="144"/>
      <c r="C3" s="144"/>
      <c r="D3" s="144"/>
      <c r="E3" s="144"/>
      <c r="F3" s="144"/>
    </row>
    <row r="4" spans="2:8" ht="13.5" customHeight="1">
      <c r="B4" s="215" t="s">
        <v>134</v>
      </c>
      <c r="C4" s="215"/>
      <c r="D4" s="145">
        <v>5.5153</v>
      </c>
      <c r="E4" s="146" t="s">
        <v>123</v>
      </c>
      <c r="F4" s="146"/>
      <c r="G4" s="144"/>
      <c r="H4" s="144"/>
    </row>
    <row r="5" spans="2:8" ht="6.75" customHeight="1">
      <c r="B5" s="144"/>
      <c r="C5" s="144"/>
      <c r="D5" s="144"/>
      <c r="E5" s="144"/>
      <c r="F5" s="144"/>
      <c r="G5" s="144"/>
      <c r="H5" s="144"/>
    </row>
    <row r="6" spans="2:7" s="126" customFormat="1" ht="24.75" customHeight="1">
      <c r="B6" s="196" t="s">
        <v>110</v>
      </c>
      <c r="C6" s="196" t="s">
        <v>111</v>
      </c>
      <c r="D6" s="196" t="s">
        <v>149</v>
      </c>
      <c r="E6" s="196"/>
      <c r="F6" s="196" t="s">
        <v>135</v>
      </c>
      <c r="G6" s="196" t="s">
        <v>136</v>
      </c>
    </row>
    <row r="7" spans="2:7" s="126" customFormat="1" ht="33" customHeight="1">
      <c r="B7" s="196"/>
      <c r="C7" s="196"/>
      <c r="D7" s="110" t="s">
        <v>120</v>
      </c>
      <c r="E7" s="110" t="s">
        <v>121</v>
      </c>
      <c r="F7" s="196"/>
      <c r="G7" s="196"/>
    </row>
    <row r="8" spans="2:7" s="151" customFormat="1" ht="27.75" customHeight="1">
      <c r="B8" s="147" t="s">
        <v>116</v>
      </c>
      <c r="C8" s="148" t="s">
        <v>112</v>
      </c>
      <c r="D8" s="149">
        <v>2.2</v>
      </c>
      <c r="E8" s="149">
        <v>2.9</v>
      </c>
      <c r="F8" s="150"/>
      <c r="G8" s="150"/>
    </row>
    <row r="9" spans="2:7" s="151" customFormat="1" ht="27.75" customHeight="1">
      <c r="B9" s="147" t="s">
        <v>117</v>
      </c>
      <c r="C9" s="148" t="s">
        <v>113</v>
      </c>
      <c r="D9" s="149">
        <v>3.4</v>
      </c>
      <c r="E9" s="149">
        <v>5.6</v>
      </c>
      <c r="F9" s="150"/>
      <c r="G9" s="150"/>
    </row>
    <row r="10" spans="2:7" s="151" customFormat="1" ht="27.75" customHeight="1">
      <c r="B10" s="147" t="s">
        <v>118</v>
      </c>
      <c r="C10" s="148" t="s">
        <v>114</v>
      </c>
      <c r="D10" s="149">
        <v>9.9</v>
      </c>
      <c r="E10" s="149">
        <v>12.2</v>
      </c>
      <c r="F10" s="150"/>
      <c r="G10" s="150"/>
    </row>
    <row r="11" spans="2:7" s="151" customFormat="1" ht="27.75" customHeight="1">
      <c r="B11" s="147" t="s">
        <v>119</v>
      </c>
      <c r="C11" s="148" t="s">
        <v>115</v>
      </c>
      <c r="D11" s="149">
        <v>12.8</v>
      </c>
      <c r="E11" s="149">
        <v>13.1</v>
      </c>
      <c r="F11" s="150"/>
      <c r="G11" s="150"/>
    </row>
    <row r="15" spans="9:16" ht="12.75">
      <c r="I15" s="152"/>
      <c r="J15" s="152"/>
      <c r="K15" s="152"/>
      <c r="L15" s="152"/>
      <c r="M15" s="152"/>
      <c r="N15" s="152"/>
      <c r="O15" s="152"/>
      <c r="P15" s="152"/>
    </row>
    <row r="16" spans="2:16" s="153" customFormat="1" ht="12.75" customHeight="1">
      <c r="B16" s="76"/>
      <c r="C16" s="76"/>
      <c r="D16" s="76"/>
      <c r="E16" s="76"/>
      <c r="F16" s="76"/>
      <c r="G16" s="76"/>
      <c r="H16" s="76"/>
      <c r="I16" s="220" t="s">
        <v>148</v>
      </c>
      <c r="J16" s="220"/>
      <c r="K16" s="220"/>
      <c r="L16" s="220"/>
      <c r="M16" s="220"/>
      <c r="N16" s="220"/>
      <c r="O16" s="220"/>
      <c r="P16" s="220"/>
    </row>
    <row r="17" spans="9:16" s="153" customFormat="1" ht="12.75" customHeight="1">
      <c r="I17" s="220"/>
      <c r="J17" s="220"/>
      <c r="K17" s="220"/>
      <c r="L17" s="220"/>
      <c r="M17" s="220"/>
      <c r="N17" s="220"/>
      <c r="O17" s="220"/>
      <c r="P17" s="220"/>
    </row>
    <row r="18" spans="9:16" s="153" customFormat="1" ht="12.75">
      <c r="I18" s="220"/>
      <c r="J18" s="220"/>
      <c r="K18" s="220"/>
      <c r="L18" s="220"/>
      <c r="M18" s="220"/>
      <c r="N18" s="220"/>
      <c r="O18" s="220"/>
      <c r="P18" s="220"/>
    </row>
    <row r="19" spans="9:16" s="153" customFormat="1" ht="12.75">
      <c r="I19" s="220"/>
      <c r="J19" s="220"/>
      <c r="K19" s="220"/>
      <c r="L19" s="220"/>
      <c r="M19" s="220"/>
      <c r="N19" s="220"/>
      <c r="O19" s="220"/>
      <c r="P19" s="220"/>
    </row>
    <row r="20" spans="9:11" ht="25.5" customHeight="1">
      <c r="I20" s="219" t="s">
        <v>98</v>
      </c>
      <c r="J20" s="219"/>
      <c r="K20" s="154"/>
    </row>
    <row r="22" spans="9:10" ht="12.75">
      <c r="I22" s="155" t="s">
        <v>99</v>
      </c>
      <c r="J22" s="155" t="s">
        <v>100</v>
      </c>
    </row>
    <row r="23" spans="9:10" ht="12.75">
      <c r="I23" s="77" t="s">
        <v>101</v>
      </c>
      <c r="J23" s="156">
        <v>47</v>
      </c>
    </row>
    <row r="24" spans="9:10" ht="12.75">
      <c r="I24" s="77" t="s">
        <v>102</v>
      </c>
      <c r="J24" s="156">
        <v>28</v>
      </c>
    </row>
    <row r="25" spans="9:10" ht="12.75">
      <c r="I25" s="77" t="s">
        <v>103</v>
      </c>
      <c r="J25" s="156">
        <v>8</v>
      </c>
    </row>
    <row r="26" spans="9:10" ht="12.75">
      <c r="I26" s="77" t="s">
        <v>104</v>
      </c>
      <c r="J26" s="156">
        <v>5</v>
      </c>
    </row>
    <row r="27" spans="9:10" ht="12.75">
      <c r="I27" s="77" t="s">
        <v>105</v>
      </c>
      <c r="J27" s="156">
        <v>3.5</v>
      </c>
    </row>
    <row r="28" spans="9:10" ht="12.75">
      <c r="I28" s="77" t="s">
        <v>106</v>
      </c>
      <c r="J28" s="156">
        <v>3</v>
      </c>
    </row>
    <row r="29" spans="9:10" ht="12.75">
      <c r="I29" s="77" t="s">
        <v>107</v>
      </c>
      <c r="J29" s="156">
        <v>2.5</v>
      </c>
    </row>
    <row r="30" spans="9:10" ht="12.75">
      <c r="I30" s="77" t="s">
        <v>108</v>
      </c>
      <c r="J30" s="156">
        <v>2</v>
      </c>
    </row>
    <row r="31" spans="9:10" ht="12.75">
      <c r="I31" s="77" t="s">
        <v>109</v>
      </c>
      <c r="J31" s="156">
        <v>1</v>
      </c>
    </row>
  </sheetData>
  <sheetProtection/>
  <mergeCells count="9">
    <mergeCell ref="B4:C4"/>
    <mergeCell ref="B2:G2"/>
    <mergeCell ref="I20:J20"/>
    <mergeCell ref="B6:B7"/>
    <mergeCell ref="C6:C7"/>
    <mergeCell ref="D6:E6"/>
    <mergeCell ref="G6:G7"/>
    <mergeCell ref="F6:F7"/>
    <mergeCell ref="I16:P19"/>
  </mergeCells>
  <printOptions/>
  <pageMargins left="0.75" right="0.75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5"/>
  <sheetViews>
    <sheetView showGridLines="0" zoomScalePageLayoutView="0" workbookViewId="0" topLeftCell="A1">
      <selection activeCell="J14" sqref="J14"/>
    </sheetView>
  </sheetViews>
  <sheetFormatPr defaultColWidth="9.140625" defaultRowHeight="12.75"/>
  <cols>
    <col min="1" max="1" width="4.421875" style="0" customWidth="1"/>
    <col min="2" max="2" width="9.00390625" style="0" customWidth="1"/>
  </cols>
  <sheetData>
    <row r="4" spans="1:3" ht="12.75">
      <c r="A4" s="1" t="s">
        <v>4</v>
      </c>
      <c r="B4" s="1" t="s">
        <v>29</v>
      </c>
      <c r="C4" s="1" t="s">
        <v>30</v>
      </c>
    </row>
    <row r="5" spans="1:3" ht="12.75">
      <c r="A5" s="1">
        <v>-10</v>
      </c>
      <c r="B5" s="1">
        <f aca="true" t="shared" si="0" ref="B5:B25">1+2*A5</f>
        <v>-19</v>
      </c>
      <c r="C5" s="1">
        <f aca="true" t="shared" si="1" ref="C5:C25">2+A5</f>
        <v>-8</v>
      </c>
    </row>
    <row r="6" spans="1:3" ht="12.75">
      <c r="A6" s="1">
        <v>-9</v>
      </c>
      <c r="B6" s="1">
        <f t="shared" si="0"/>
        <v>-17</v>
      </c>
      <c r="C6" s="1">
        <f t="shared" si="1"/>
        <v>-7</v>
      </c>
    </row>
    <row r="7" spans="1:3" ht="12.75">
      <c r="A7" s="1">
        <v>-8</v>
      </c>
      <c r="B7" s="1">
        <f t="shared" si="0"/>
        <v>-15</v>
      </c>
      <c r="C7" s="1">
        <f t="shared" si="1"/>
        <v>-6</v>
      </c>
    </row>
    <row r="8" spans="1:3" ht="12.75">
      <c r="A8" s="1">
        <v>-7</v>
      </c>
      <c r="B8" s="1">
        <f t="shared" si="0"/>
        <v>-13</v>
      </c>
      <c r="C8" s="1">
        <f t="shared" si="1"/>
        <v>-5</v>
      </c>
    </row>
    <row r="9" spans="1:3" ht="12.75">
      <c r="A9" s="1">
        <v>-6</v>
      </c>
      <c r="B9" s="1">
        <f t="shared" si="0"/>
        <v>-11</v>
      </c>
      <c r="C9" s="1">
        <f t="shared" si="1"/>
        <v>-4</v>
      </c>
    </row>
    <row r="10" spans="1:3" ht="12.75">
      <c r="A10" s="1">
        <v>-5</v>
      </c>
      <c r="B10" s="1">
        <f t="shared" si="0"/>
        <v>-9</v>
      </c>
      <c r="C10" s="1">
        <f t="shared" si="1"/>
        <v>-3</v>
      </c>
    </row>
    <row r="11" spans="1:3" ht="12.75">
      <c r="A11" s="1">
        <v>-4</v>
      </c>
      <c r="B11" s="1">
        <f t="shared" si="0"/>
        <v>-7</v>
      </c>
      <c r="C11" s="1">
        <f t="shared" si="1"/>
        <v>-2</v>
      </c>
    </row>
    <row r="12" spans="1:3" ht="12.75">
      <c r="A12" s="1">
        <v>-3</v>
      </c>
      <c r="B12" s="1">
        <f t="shared" si="0"/>
        <v>-5</v>
      </c>
      <c r="C12" s="1">
        <f t="shared" si="1"/>
        <v>-1</v>
      </c>
    </row>
    <row r="13" spans="1:3" ht="12.75">
      <c r="A13" s="1">
        <v>-2</v>
      </c>
      <c r="B13" s="1">
        <f t="shared" si="0"/>
        <v>-3</v>
      </c>
      <c r="C13" s="1">
        <f t="shared" si="1"/>
        <v>0</v>
      </c>
    </row>
    <row r="14" spans="1:3" ht="12.75">
      <c r="A14" s="1">
        <v>-1</v>
      </c>
      <c r="B14" s="1">
        <f t="shared" si="0"/>
        <v>-1</v>
      </c>
      <c r="C14" s="1">
        <f t="shared" si="1"/>
        <v>1</v>
      </c>
    </row>
    <row r="15" spans="1:3" ht="12.75">
      <c r="A15" s="1">
        <v>0</v>
      </c>
      <c r="B15" s="1">
        <f t="shared" si="0"/>
        <v>1</v>
      </c>
      <c r="C15" s="1">
        <f t="shared" si="1"/>
        <v>2</v>
      </c>
    </row>
    <row r="16" spans="1:3" ht="12.75">
      <c r="A16" s="1">
        <v>1</v>
      </c>
      <c r="B16" s="1">
        <f t="shared" si="0"/>
        <v>3</v>
      </c>
      <c r="C16" s="1">
        <f t="shared" si="1"/>
        <v>3</v>
      </c>
    </row>
    <row r="17" spans="1:3" ht="12.75">
      <c r="A17" s="1">
        <v>2</v>
      </c>
      <c r="B17" s="1">
        <f t="shared" si="0"/>
        <v>5</v>
      </c>
      <c r="C17" s="1">
        <f t="shared" si="1"/>
        <v>4</v>
      </c>
    </row>
    <row r="18" spans="1:3" ht="12.75">
      <c r="A18" s="1">
        <v>3</v>
      </c>
      <c r="B18" s="1">
        <f t="shared" si="0"/>
        <v>7</v>
      </c>
      <c r="C18" s="1">
        <f t="shared" si="1"/>
        <v>5</v>
      </c>
    </row>
    <row r="19" spans="1:3" ht="12.75">
      <c r="A19" s="1">
        <v>4</v>
      </c>
      <c r="B19" s="1">
        <f t="shared" si="0"/>
        <v>9</v>
      </c>
      <c r="C19" s="1">
        <f t="shared" si="1"/>
        <v>6</v>
      </c>
    </row>
    <row r="20" spans="1:3" ht="12.75">
      <c r="A20" s="1">
        <v>5</v>
      </c>
      <c r="B20" s="1">
        <f t="shared" si="0"/>
        <v>11</v>
      </c>
      <c r="C20" s="1">
        <f t="shared" si="1"/>
        <v>7</v>
      </c>
    </row>
    <row r="21" spans="1:3" ht="12.75">
      <c r="A21" s="1">
        <v>6</v>
      </c>
      <c r="B21" s="1">
        <f t="shared" si="0"/>
        <v>13</v>
      </c>
      <c r="C21" s="1">
        <f t="shared" si="1"/>
        <v>8</v>
      </c>
    </row>
    <row r="22" spans="1:3" ht="12.75">
      <c r="A22" s="1">
        <v>7</v>
      </c>
      <c r="B22" s="1">
        <f t="shared" si="0"/>
        <v>15</v>
      </c>
      <c r="C22" s="1">
        <f t="shared" si="1"/>
        <v>9</v>
      </c>
    </row>
    <row r="23" spans="1:3" ht="12.75">
      <c r="A23" s="1">
        <v>8</v>
      </c>
      <c r="B23" s="1">
        <f t="shared" si="0"/>
        <v>17</v>
      </c>
      <c r="C23" s="1">
        <f t="shared" si="1"/>
        <v>10</v>
      </c>
    </row>
    <row r="24" spans="1:3" ht="12.75">
      <c r="A24" s="1">
        <v>9</v>
      </c>
      <c r="B24" s="1">
        <f t="shared" si="0"/>
        <v>19</v>
      </c>
      <c r="C24" s="1">
        <f t="shared" si="1"/>
        <v>11</v>
      </c>
    </row>
    <row r="25" spans="1:3" ht="12.75">
      <c r="A25" s="1">
        <v>10</v>
      </c>
      <c r="B25" s="1">
        <f t="shared" si="0"/>
        <v>21</v>
      </c>
      <c r="C25" s="1">
        <f t="shared" si="1"/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5"/>
  <sheetViews>
    <sheetView showGridLines="0" zoomScalePageLayoutView="0" workbookViewId="0" topLeftCell="A1">
      <selection activeCell="G8" sqref="G8"/>
    </sheetView>
  </sheetViews>
  <sheetFormatPr defaultColWidth="9.140625" defaultRowHeight="12.75"/>
  <sheetData>
    <row r="3" spans="1:5" ht="14.25">
      <c r="A3" s="157" t="s">
        <v>4</v>
      </c>
      <c r="B3" s="158" t="s">
        <v>12</v>
      </c>
      <c r="C3" s="158" t="s">
        <v>9</v>
      </c>
      <c r="D3" s="158" t="s">
        <v>10</v>
      </c>
      <c r="E3" s="158" t="s">
        <v>11</v>
      </c>
    </row>
    <row r="4" spans="1:5" ht="12.75">
      <c r="A4" s="1"/>
      <c r="B4" s="158">
        <v>2</v>
      </c>
      <c r="C4" s="158">
        <v>-2</v>
      </c>
      <c r="D4" s="158">
        <v>4</v>
      </c>
      <c r="E4" s="158">
        <v>-4</v>
      </c>
    </row>
    <row r="5" spans="1:5" ht="12.75">
      <c r="A5" s="1">
        <v>-10</v>
      </c>
      <c r="B5" s="1">
        <f aca="true" t="shared" si="0" ref="B5:E25">$A5*$A5*B$4</f>
        <v>200</v>
      </c>
      <c r="C5" s="1">
        <f t="shared" si="0"/>
        <v>-200</v>
      </c>
      <c r="D5" s="1">
        <f t="shared" si="0"/>
        <v>400</v>
      </c>
      <c r="E5" s="1">
        <f t="shared" si="0"/>
        <v>-400</v>
      </c>
    </row>
    <row r="6" spans="1:5" ht="12.75">
      <c r="A6" s="1">
        <v>-9</v>
      </c>
      <c r="B6" s="1">
        <f t="shared" si="0"/>
        <v>162</v>
      </c>
      <c r="C6" s="1">
        <f t="shared" si="0"/>
        <v>-162</v>
      </c>
      <c r="D6" s="1">
        <f t="shared" si="0"/>
        <v>324</v>
      </c>
      <c r="E6" s="1">
        <f t="shared" si="0"/>
        <v>-324</v>
      </c>
    </row>
    <row r="7" spans="1:5" ht="12.75">
      <c r="A7" s="1">
        <v>-8</v>
      </c>
      <c r="B7" s="1">
        <f t="shared" si="0"/>
        <v>128</v>
      </c>
      <c r="C7" s="1">
        <f t="shared" si="0"/>
        <v>-128</v>
      </c>
      <c r="D7" s="1">
        <f t="shared" si="0"/>
        <v>256</v>
      </c>
      <c r="E7" s="1">
        <f t="shared" si="0"/>
        <v>-256</v>
      </c>
    </row>
    <row r="8" spans="1:5" ht="12.75">
      <c r="A8" s="1">
        <v>-7</v>
      </c>
      <c r="B8" s="1">
        <f t="shared" si="0"/>
        <v>98</v>
      </c>
      <c r="C8" s="1">
        <f t="shared" si="0"/>
        <v>-98</v>
      </c>
      <c r="D8" s="1">
        <f t="shared" si="0"/>
        <v>196</v>
      </c>
      <c r="E8" s="1">
        <f t="shared" si="0"/>
        <v>-196</v>
      </c>
    </row>
    <row r="9" spans="1:5" ht="12.75">
      <c r="A9" s="1">
        <v>-6</v>
      </c>
      <c r="B9" s="1">
        <f t="shared" si="0"/>
        <v>72</v>
      </c>
      <c r="C9" s="1">
        <f t="shared" si="0"/>
        <v>-72</v>
      </c>
      <c r="D9" s="1">
        <f t="shared" si="0"/>
        <v>144</v>
      </c>
      <c r="E9" s="1">
        <f t="shared" si="0"/>
        <v>-144</v>
      </c>
    </row>
    <row r="10" spans="1:5" ht="12.75">
      <c r="A10" s="1">
        <v>-5</v>
      </c>
      <c r="B10" s="1">
        <f t="shared" si="0"/>
        <v>50</v>
      </c>
      <c r="C10" s="1">
        <f t="shared" si="0"/>
        <v>-50</v>
      </c>
      <c r="D10" s="1">
        <f t="shared" si="0"/>
        <v>100</v>
      </c>
      <c r="E10" s="1">
        <f t="shared" si="0"/>
        <v>-100</v>
      </c>
    </row>
    <row r="11" spans="1:5" ht="12.75">
      <c r="A11" s="1">
        <v>-4</v>
      </c>
      <c r="B11" s="1">
        <f t="shared" si="0"/>
        <v>32</v>
      </c>
      <c r="C11" s="1">
        <f t="shared" si="0"/>
        <v>-32</v>
      </c>
      <c r="D11" s="1">
        <f t="shared" si="0"/>
        <v>64</v>
      </c>
      <c r="E11" s="1">
        <f t="shared" si="0"/>
        <v>-64</v>
      </c>
    </row>
    <row r="12" spans="1:5" ht="12.75">
      <c r="A12" s="1">
        <v>-3</v>
      </c>
      <c r="B12" s="1">
        <f t="shared" si="0"/>
        <v>18</v>
      </c>
      <c r="C12" s="1">
        <f t="shared" si="0"/>
        <v>-18</v>
      </c>
      <c r="D12" s="1">
        <f t="shared" si="0"/>
        <v>36</v>
      </c>
      <c r="E12" s="1">
        <f t="shared" si="0"/>
        <v>-36</v>
      </c>
    </row>
    <row r="13" spans="1:5" ht="12.75">
      <c r="A13" s="1">
        <v>-2</v>
      </c>
      <c r="B13" s="1">
        <f t="shared" si="0"/>
        <v>8</v>
      </c>
      <c r="C13" s="1">
        <f t="shared" si="0"/>
        <v>-8</v>
      </c>
      <c r="D13" s="1">
        <f t="shared" si="0"/>
        <v>16</v>
      </c>
      <c r="E13" s="1">
        <f t="shared" si="0"/>
        <v>-16</v>
      </c>
    </row>
    <row r="14" spans="1:5" ht="12.75">
      <c r="A14" s="1">
        <v>-1</v>
      </c>
      <c r="B14" s="1">
        <f t="shared" si="0"/>
        <v>2</v>
      </c>
      <c r="C14" s="1">
        <f t="shared" si="0"/>
        <v>-2</v>
      </c>
      <c r="D14" s="1">
        <f t="shared" si="0"/>
        <v>4</v>
      </c>
      <c r="E14" s="1">
        <f t="shared" si="0"/>
        <v>-4</v>
      </c>
    </row>
    <row r="15" spans="1:5" ht="12.75">
      <c r="A15" s="1">
        <v>0</v>
      </c>
      <c r="B15" s="1">
        <f t="shared" si="0"/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</row>
    <row r="16" spans="1:5" ht="12.75">
      <c r="A16" s="1">
        <v>1</v>
      </c>
      <c r="B16" s="1">
        <f t="shared" si="0"/>
        <v>2</v>
      </c>
      <c r="C16" s="1">
        <f t="shared" si="0"/>
        <v>-2</v>
      </c>
      <c r="D16" s="1">
        <f t="shared" si="0"/>
        <v>4</v>
      </c>
      <c r="E16" s="1">
        <f t="shared" si="0"/>
        <v>-4</v>
      </c>
    </row>
    <row r="17" spans="1:5" ht="12.75">
      <c r="A17" s="1">
        <v>2</v>
      </c>
      <c r="B17" s="1">
        <f t="shared" si="0"/>
        <v>8</v>
      </c>
      <c r="C17" s="1">
        <f t="shared" si="0"/>
        <v>-8</v>
      </c>
      <c r="D17" s="1">
        <f t="shared" si="0"/>
        <v>16</v>
      </c>
      <c r="E17" s="1">
        <f t="shared" si="0"/>
        <v>-16</v>
      </c>
    </row>
    <row r="18" spans="1:5" ht="12.75">
      <c r="A18" s="1">
        <v>3</v>
      </c>
      <c r="B18" s="1">
        <f t="shared" si="0"/>
        <v>18</v>
      </c>
      <c r="C18" s="1">
        <f t="shared" si="0"/>
        <v>-18</v>
      </c>
      <c r="D18" s="1">
        <f t="shared" si="0"/>
        <v>36</v>
      </c>
      <c r="E18" s="1">
        <f t="shared" si="0"/>
        <v>-36</v>
      </c>
    </row>
    <row r="19" spans="1:5" ht="12.75">
      <c r="A19" s="1">
        <v>4</v>
      </c>
      <c r="B19" s="1">
        <f t="shared" si="0"/>
        <v>32</v>
      </c>
      <c r="C19" s="1">
        <f t="shared" si="0"/>
        <v>-32</v>
      </c>
      <c r="D19" s="1">
        <f t="shared" si="0"/>
        <v>64</v>
      </c>
      <c r="E19" s="1">
        <f t="shared" si="0"/>
        <v>-64</v>
      </c>
    </row>
    <row r="20" spans="1:5" ht="12.75">
      <c r="A20" s="1">
        <v>5</v>
      </c>
      <c r="B20" s="1">
        <f t="shared" si="0"/>
        <v>50</v>
      </c>
      <c r="C20" s="1">
        <f t="shared" si="0"/>
        <v>-50</v>
      </c>
      <c r="D20" s="1">
        <f t="shared" si="0"/>
        <v>100</v>
      </c>
      <c r="E20" s="1">
        <f t="shared" si="0"/>
        <v>-100</v>
      </c>
    </row>
    <row r="21" spans="1:5" ht="12.75">
      <c r="A21" s="1">
        <v>6</v>
      </c>
      <c r="B21" s="1">
        <f t="shared" si="0"/>
        <v>72</v>
      </c>
      <c r="C21" s="1">
        <f t="shared" si="0"/>
        <v>-72</v>
      </c>
      <c r="D21" s="1">
        <f t="shared" si="0"/>
        <v>144</v>
      </c>
      <c r="E21" s="1">
        <f t="shared" si="0"/>
        <v>-144</v>
      </c>
    </row>
    <row r="22" spans="1:5" ht="12.75">
      <c r="A22" s="1">
        <v>7</v>
      </c>
      <c r="B22" s="1">
        <f t="shared" si="0"/>
        <v>98</v>
      </c>
      <c r="C22" s="1">
        <f t="shared" si="0"/>
        <v>-98</v>
      </c>
      <c r="D22" s="1">
        <f t="shared" si="0"/>
        <v>196</v>
      </c>
      <c r="E22" s="1">
        <f t="shared" si="0"/>
        <v>-196</v>
      </c>
    </row>
    <row r="23" spans="1:5" ht="12.75">
      <c r="A23" s="1">
        <v>8</v>
      </c>
      <c r="B23" s="1">
        <f t="shared" si="0"/>
        <v>128</v>
      </c>
      <c r="C23" s="1">
        <f t="shared" si="0"/>
        <v>-128</v>
      </c>
      <c r="D23" s="1">
        <f t="shared" si="0"/>
        <v>256</v>
      </c>
      <c r="E23" s="1">
        <f t="shared" si="0"/>
        <v>-256</v>
      </c>
    </row>
    <row r="24" spans="1:5" ht="12.75">
      <c r="A24" s="1">
        <v>9</v>
      </c>
      <c r="B24" s="1">
        <f t="shared" si="0"/>
        <v>162</v>
      </c>
      <c r="C24" s="1">
        <f t="shared" si="0"/>
        <v>-162</v>
      </c>
      <c r="D24" s="1">
        <f t="shared" si="0"/>
        <v>324</v>
      </c>
      <c r="E24" s="1">
        <f t="shared" si="0"/>
        <v>-324</v>
      </c>
    </row>
    <row r="25" spans="1:5" ht="12.75">
      <c r="A25" s="1">
        <v>10</v>
      </c>
      <c r="B25" s="1">
        <f t="shared" si="0"/>
        <v>200</v>
      </c>
      <c r="C25" s="1">
        <f t="shared" si="0"/>
        <v>-200</v>
      </c>
      <c r="D25" s="1">
        <f t="shared" si="0"/>
        <v>400</v>
      </c>
      <c r="E25" s="1">
        <f t="shared" si="0"/>
        <v>-400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15.421875" style="0" customWidth="1"/>
    <col min="2" max="10" width="5.7109375" style="0" customWidth="1"/>
  </cols>
  <sheetData>
    <row r="1" spans="1:10" ht="27" customHeight="1">
      <c r="A1" s="165" t="s">
        <v>13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4" customHeight="1">
      <c r="A2" s="8" t="s">
        <v>8</v>
      </c>
      <c r="B2" s="6">
        <v>0.25</v>
      </c>
      <c r="C2" s="6">
        <v>0.5</v>
      </c>
      <c r="D2" s="6">
        <v>0.75</v>
      </c>
      <c r="E2" s="6">
        <v>1</v>
      </c>
      <c r="F2" s="6">
        <v>1.25</v>
      </c>
      <c r="G2" s="6">
        <v>1.5</v>
      </c>
      <c r="H2" s="6">
        <v>1.75</v>
      </c>
      <c r="I2" s="6">
        <v>2</v>
      </c>
      <c r="J2" s="6">
        <v>2.25</v>
      </c>
    </row>
    <row r="3" spans="1:10" ht="27.75" customHeight="1">
      <c r="A3" s="10" t="s">
        <v>31</v>
      </c>
      <c r="B3" s="11">
        <v>225</v>
      </c>
      <c r="C3" s="11">
        <v>200</v>
      </c>
      <c r="D3" s="11">
        <v>175</v>
      </c>
      <c r="E3" s="11">
        <v>150</v>
      </c>
      <c r="F3" s="5">
        <v>125</v>
      </c>
      <c r="G3" s="11">
        <v>100</v>
      </c>
      <c r="H3" s="7">
        <v>75</v>
      </c>
      <c r="I3" s="7">
        <v>50</v>
      </c>
      <c r="J3" s="7">
        <v>25</v>
      </c>
    </row>
    <row r="4" spans="1:10" ht="33.75" customHeight="1">
      <c r="A4" s="159"/>
      <c r="B4" s="159"/>
      <c r="C4" s="159"/>
      <c r="D4" s="159"/>
      <c r="E4" s="159"/>
      <c r="F4" s="4"/>
      <c r="G4" s="159"/>
      <c r="H4" s="4"/>
      <c r="I4" s="4"/>
      <c r="J4" s="4"/>
    </row>
    <row r="5" spans="1:7" ht="12.75">
      <c r="A5" s="2"/>
      <c r="B5" s="2"/>
      <c r="C5" s="2"/>
      <c r="D5" s="2"/>
      <c r="E5" s="2"/>
      <c r="G5" s="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showGridLines="0" zoomScalePageLayoutView="0" workbookViewId="0" topLeftCell="A1">
      <selection activeCell="M7" sqref="M7"/>
    </sheetView>
  </sheetViews>
  <sheetFormatPr defaultColWidth="9.140625" defaultRowHeight="12.75"/>
  <cols>
    <col min="1" max="1" width="16.140625" style="0" customWidth="1"/>
    <col min="2" max="10" width="5.7109375" style="0" customWidth="1"/>
  </cols>
  <sheetData>
    <row r="1" spans="1:10" ht="27" customHeight="1">
      <c r="A1" s="165" t="s">
        <v>14</v>
      </c>
      <c r="B1" s="165"/>
      <c r="C1" s="165"/>
      <c r="D1" s="165"/>
      <c r="E1" s="165"/>
      <c r="F1" s="165"/>
      <c r="G1" s="165"/>
      <c r="H1" s="21"/>
      <c r="I1" s="21"/>
      <c r="J1" s="21"/>
    </row>
    <row r="2" spans="1:10" ht="24" customHeight="1">
      <c r="A2" s="8" t="s">
        <v>8</v>
      </c>
      <c r="B2" s="5">
        <v>0.25</v>
      </c>
      <c r="C2" s="5">
        <v>0.5</v>
      </c>
      <c r="D2" s="5">
        <v>0.75</v>
      </c>
      <c r="E2" s="5">
        <v>1</v>
      </c>
      <c r="F2" s="5">
        <v>1.25</v>
      </c>
      <c r="G2" s="5">
        <v>1.5</v>
      </c>
      <c r="H2" s="12"/>
      <c r="I2" s="12"/>
      <c r="J2" s="12"/>
    </row>
    <row r="3" spans="1:10" ht="25.5" customHeight="1">
      <c r="A3" s="8" t="s">
        <v>32</v>
      </c>
      <c r="B3" s="5">
        <v>0</v>
      </c>
      <c r="C3" s="5">
        <v>50</v>
      </c>
      <c r="D3" s="5">
        <v>100</v>
      </c>
      <c r="E3" s="5">
        <v>150</v>
      </c>
      <c r="F3" s="13">
        <v>200</v>
      </c>
      <c r="G3" s="13">
        <v>250</v>
      </c>
      <c r="H3" s="12"/>
      <c r="I3" s="12"/>
      <c r="J3" s="1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16.140625" style="0" customWidth="1"/>
    <col min="2" max="10" width="5.7109375" style="0" customWidth="1"/>
  </cols>
  <sheetData>
    <row r="1" spans="1:10" ht="27" customHeight="1">
      <c r="A1" s="165" t="s">
        <v>15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5.5" customHeight="1">
      <c r="A2" s="8" t="s">
        <v>8</v>
      </c>
      <c r="B2" s="6">
        <v>0.25</v>
      </c>
      <c r="C2" s="6">
        <v>0.5</v>
      </c>
      <c r="D2" s="6">
        <v>0.75</v>
      </c>
      <c r="E2" s="6">
        <v>1</v>
      </c>
      <c r="F2" s="6">
        <v>1.25</v>
      </c>
      <c r="G2" s="6">
        <v>1.5</v>
      </c>
      <c r="H2" s="6">
        <v>1.75</v>
      </c>
      <c r="I2" s="6">
        <v>2</v>
      </c>
      <c r="J2" s="6">
        <v>2.25</v>
      </c>
    </row>
    <row r="3" spans="1:10" ht="25.5" customHeight="1">
      <c r="A3" s="9" t="s">
        <v>31</v>
      </c>
      <c r="B3" s="7">
        <v>225</v>
      </c>
      <c r="C3" s="7">
        <v>200</v>
      </c>
      <c r="D3" s="7">
        <v>175</v>
      </c>
      <c r="E3" s="7">
        <v>150</v>
      </c>
      <c r="F3" s="7">
        <v>125</v>
      </c>
      <c r="G3" s="7">
        <v>100</v>
      </c>
      <c r="H3" s="7">
        <v>75</v>
      </c>
      <c r="I3" s="7">
        <v>50</v>
      </c>
      <c r="J3" s="7">
        <v>25</v>
      </c>
    </row>
    <row r="4" spans="1:10" ht="25.5" customHeight="1">
      <c r="A4" s="9" t="s">
        <v>32</v>
      </c>
      <c r="B4" s="5">
        <v>0</v>
      </c>
      <c r="C4" s="5">
        <v>50</v>
      </c>
      <c r="D4" s="5">
        <v>100</v>
      </c>
      <c r="E4" s="5">
        <v>150</v>
      </c>
      <c r="F4" s="13">
        <v>200</v>
      </c>
      <c r="G4" s="13">
        <v>250</v>
      </c>
      <c r="H4" s="160"/>
      <c r="I4" s="160"/>
      <c r="J4" s="160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showGridLines="0" zoomScalePageLayoutView="0" workbookViewId="0" topLeftCell="A1">
      <selection activeCell="Q10" sqref="Q10:Q12"/>
    </sheetView>
  </sheetViews>
  <sheetFormatPr defaultColWidth="9.140625" defaultRowHeight="12.75"/>
  <cols>
    <col min="1" max="1" width="16.421875" style="0" customWidth="1"/>
    <col min="2" max="13" width="5.28125" style="0" customWidth="1"/>
    <col min="14" max="15" width="5.7109375" style="0" customWidth="1"/>
  </cols>
  <sheetData>
    <row r="1" spans="1:13" ht="15.75" customHeight="1">
      <c r="A1" s="166" t="s">
        <v>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5.5">
      <c r="A2" s="22" t="s">
        <v>34</v>
      </c>
      <c r="B2" s="23">
        <v>0</v>
      </c>
      <c r="C2" s="23">
        <v>10</v>
      </c>
      <c r="D2" s="23">
        <v>20</v>
      </c>
      <c r="E2" s="23">
        <v>30</v>
      </c>
      <c r="F2" s="23">
        <v>40</v>
      </c>
      <c r="G2" s="23">
        <v>50</v>
      </c>
      <c r="H2" s="23">
        <v>60</v>
      </c>
      <c r="I2" s="23">
        <v>70</v>
      </c>
      <c r="J2" s="23">
        <v>80</v>
      </c>
      <c r="K2" s="23">
        <v>90</v>
      </c>
      <c r="L2" s="23">
        <v>100</v>
      </c>
      <c r="M2" s="23">
        <v>110</v>
      </c>
    </row>
    <row r="3" spans="1:13" ht="27.75" customHeight="1">
      <c r="A3" s="24" t="s">
        <v>49</v>
      </c>
      <c r="B3" s="47">
        <f aca="true" t="shared" si="0" ref="B3:M3">100*B2-B2*B2</f>
        <v>0</v>
      </c>
      <c r="C3" s="47">
        <f t="shared" si="0"/>
        <v>900</v>
      </c>
      <c r="D3" s="47">
        <f t="shared" si="0"/>
        <v>1600</v>
      </c>
      <c r="E3" s="47">
        <f t="shared" si="0"/>
        <v>2100</v>
      </c>
      <c r="F3" s="47">
        <f t="shared" si="0"/>
        <v>2400</v>
      </c>
      <c r="G3" s="47">
        <f t="shared" si="0"/>
        <v>2500</v>
      </c>
      <c r="H3" s="47">
        <f t="shared" si="0"/>
        <v>2400</v>
      </c>
      <c r="I3" s="47">
        <f t="shared" si="0"/>
        <v>2100</v>
      </c>
      <c r="J3" s="47">
        <f t="shared" si="0"/>
        <v>1600</v>
      </c>
      <c r="K3" s="47">
        <f t="shared" si="0"/>
        <v>900</v>
      </c>
      <c r="L3" s="47">
        <f t="shared" si="0"/>
        <v>0</v>
      </c>
      <c r="M3" s="47">
        <f t="shared" si="0"/>
        <v>-1100</v>
      </c>
    </row>
    <row r="4" spans="1:13" ht="36.75" customHeight="1">
      <c r="A4" s="25" t="s">
        <v>53</v>
      </c>
      <c r="B4" s="48"/>
      <c r="C4" s="49" t="str">
        <f>IF(C3&gt;B3,"didėja","mažėja")</f>
        <v>didėja</v>
      </c>
      <c r="D4" s="49" t="str">
        <f aca="true" t="shared" si="1" ref="D4:M4">IF(D3&gt;C3,"didėja","mažėja")</f>
        <v>didėja</v>
      </c>
      <c r="E4" s="49" t="str">
        <f t="shared" si="1"/>
        <v>didėja</v>
      </c>
      <c r="F4" s="49" t="str">
        <f t="shared" si="1"/>
        <v>didėja</v>
      </c>
      <c r="G4" s="49" t="str">
        <f t="shared" si="1"/>
        <v>didėja</v>
      </c>
      <c r="H4" s="49" t="str">
        <f t="shared" si="1"/>
        <v>mažėja</v>
      </c>
      <c r="I4" s="49" t="str">
        <f t="shared" si="1"/>
        <v>mažėja</v>
      </c>
      <c r="J4" s="49" t="str">
        <f t="shared" si="1"/>
        <v>mažėja</v>
      </c>
      <c r="K4" s="49" t="str">
        <f t="shared" si="1"/>
        <v>mažėja</v>
      </c>
      <c r="L4" s="49" t="str">
        <f t="shared" si="1"/>
        <v>mažėja</v>
      </c>
      <c r="M4" s="49" t="str">
        <f t="shared" si="1"/>
        <v>mažėja</v>
      </c>
    </row>
    <row r="5" spans="3:13" s="2" customFormat="1" ht="6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 customHeight="1">
      <c r="A6" s="27" t="s">
        <v>54</v>
      </c>
      <c r="B6" s="28">
        <f>MAX(B3:M3)</f>
        <v>2500</v>
      </c>
      <c r="C6" s="29" t="s">
        <v>35</v>
      </c>
      <c r="D6" s="2"/>
      <c r="E6" s="2"/>
      <c r="F6" s="2"/>
      <c r="G6" s="2"/>
      <c r="H6" s="2"/>
      <c r="I6" s="2"/>
      <c r="J6" s="2"/>
      <c r="K6" s="2"/>
      <c r="L6" s="2"/>
      <c r="M6" s="2"/>
    </row>
  </sheetData>
  <sheetProtection/>
  <mergeCells count="1">
    <mergeCell ref="A1:M1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8515625" style="0" customWidth="1"/>
    <col min="2" max="2" width="11.7109375" style="0" customWidth="1"/>
    <col min="3" max="3" width="12.28125" style="0" customWidth="1"/>
    <col min="8" max="8" width="10.7109375" style="0" customWidth="1"/>
    <col min="12" max="12" width="13.421875" style="0" customWidth="1"/>
  </cols>
  <sheetData>
    <row r="1" spans="1:3" ht="19.5" customHeight="1">
      <c r="A1" s="166" t="s">
        <v>27</v>
      </c>
      <c r="B1" s="166"/>
      <c r="C1" s="166"/>
    </row>
    <row r="2" spans="1:3" ht="15.75" customHeight="1">
      <c r="A2" s="167" t="s">
        <v>28</v>
      </c>
      <c r="B2" s="169"/>
      <c r="C2" s="170"/>
    </row>
    <row r="3" spans="1:3" ht="17.25" customHeight="1">
      <c r="A3" s="168"/>
      <c r="B3" s="18">
        <f>B5*B4*A8</f>
        <v>196.20000000000002</v>
      </c>
      <c r="C3" s="1" t="s">
        <v>17</v>
      </c>
    </row>
    <row r="4" spans="1:3" ht="14.25">
      <c r="A4" s="3" t="s">
        <v>23</v>
      </c>
      <c r="B4" s="14">
        <v>9.81</v>
      </c>
      <c r="C4" s="1" t="s">
        <v>22</v>
      </c>
    </row>
    <row r="5" spans="1:3" ht="12.75">
      <c r="A5" s="3" t="s">
        <v>24</v>
      </c>
      <c r="B5" s="14">
        <v>2</v>
      </c>
      <c r="C5" s="1" t="s">
        <v>18</v>
      </c>
    </row>
    <row r="6" spans="1:3" ht="15.75">
      <c r="A6" s="14"/>
      <c r="B6" s="1" t="s">
        <v>25</v>
      </c>
      <c r="C6" s="1" t="s">
        <v>26</v>
      </c>
    </row>
    <row r="7" spans="1:11" ht="28.5" customHeight="1">
      <c r="A7" s="19" t="s">
        <v>19</v>
      </c>
      <c r="B7" s="19" t="s">
        <v>20</v>
      </c>
      <c r="C7" s="19" t="s">
        <v>21</v>
      </c>
      <c r="K7" s="15"/>
    </row>
    <row r="8" spans="1:5" ht="12.75">
      <c r="A8" s="17">
        <v>10</v>
      </c>
      <c r="B8" s="20">
        <f aca="true" t="shared" si="0" ref="B8:B18">$B$5*$B$4*A8</f>
        <v>196.20000000000002</v>
      </c>
      <c r="C8" s="20">
        <f aca="true" t="shared" si="1" ref="C8:C18">$B$3-B8</f>
        <v>0</v>
      </c>
      <c r="E8" s="16"/>
    </row>
    <row r="9" spans="1:5" ht="12.75">
      <c r="A9" s="17">
        <v>9</v>
      </c>
      <c r="B9" s="20">
        <f t="shared" si="0"/>
        <v>176.58</v>
      </c>
      <c r="C9" s="20">
        <f t="shared" si="1"/>
        <v>19.620000000000005</v>
      </c>
      <c r="E9" s="16"/>
    </row>
    <row r="10" spans="1:5" ht="12.75">
      <c r="A10" s="17">
        <v>8</v>
      </c>
      <c r="B10" s="20">
        <f t="shared" si="0"/>
        <v>156.96</v>
      </c>
      <c r="C10" s="20">
        <f t="shared" si="1"/>
        <v>39.24000000000001</v>
      </c>
      <c r="E10" s="16"/>
    </row>
    <row r="11" spans="1:5" ht="12.75">
      <c r="A11" s="17">
        <v>7</v>
      </c>
      <c r="B11" s="20">
        <f t="shared" si="0"/>
        <v>137.34</v>
      </c>
      <c r="C11" s="20">
        <f t="shared" si="1"/>
        <v>58.860000000000014</v>
      </c>
      <c r="E11" s="16"/>
    </row>
    <row r="12" spans="1:5" ht="12.75">
      <c r="A12" s="17">
        <v>6</v>
      </c>
      <c r="B12" s="20">
        <f t="shared" si="0"/>
        <v>117.72</v>
      </c>
      <c r="C12" s="20">
        <f t="shared" si="1"/>
        <v>78.48000000000002</v>
      </c>
      <c r="E12" s="16"/>
    </row>
    <row r="13" spans="1:5" ht="12.75">
      <c r="A13" s="17">
        <v>5</v>
      </c>
      <c r="B13" s="20">
        <f t="shared" si="0"/>
        <v>98.10000000000001</v>
      </c>
      <c r="C13" s="20">
        <f t="shared" si="1"/>
        <v>98.10000000000001</v>
      </c>
      <c r="E13" s="16"/>
    </row>
    <row r="14" spans="1:5" ht="12.75">
      <c r="A14" s="17">
        <v>4</v>
      </c>
      <c r="B14" s="20">
        <f t="shared" si="0"/>
        <v>78.48</v>
      </c>
      <c r="C14" s="20">
        <f t="shared" si="1"/>
        <v>117.72000000000001</v>
      </c>
      <c r="E14" s="16"/>
    </row>
    <row r="15" spans="1:5" ht="12.75">
      <c r="A15" s="17">
        <v>3</v>
      </c>
      <c r="B15" s="20">
        <f t="shared" si="0"/>
        <v>58.86</v>
      </c>
      <c r="C15" s="20">
        <f t="shared" si="1"/>
        <v>137.34000000000003</v>
      </c>
      <c r="E15" s="16"/>
    </row>
    <row r="16" spans="1:5" ht="12.75">
      <c r="A16" s="17">
        <v>2</v>
      </c>
      <c r="B16" s="20">
        <f t="shared" si="0"/>
        <v>39.24</v>
      </c>
      <c r="C16" s="20">
        <f t="shared" si="1"/>
        <v>156.96</v>
      </c>
      <c r="E16" s="16"/>
    </row>
    <row r="17" spans="1:5" ht="12.75">
      <c r="A17" s="17">
        <v>1</v>
      </c>
      <c r="B17" s="20">
        <f t="shared" si="0"/>
        <v>19.62</v>
      </c>
      <c r="C17" s="20">
        <f t="shared" si="1"/>
        <v>176.58</v>
      </c>
      <c r="E17" s="16"/>
    </row>
    <row r="18" spans="1:3" ht="12.75">
      <c r="A18" s="17">
        <v>0</v>
      </c>
      <c r="B18" s="20">
        <f t="shared" si="0"/>
        <v>0</v>
      </c>
      <c r="C18" s="20">
        <f t="shared" si="1"/>
        <v>196.20000000000002</v>
      </c>
    </row>
    <row r="21" ht="12.75">
      <c r="E21" s="16"/>
    </row>
    <row r="22" ht="12.75">
      <c r="E22" s="16"/>
    </row>
    <row r="23" ht="12.75">
      <c r="E23" s="16"/>
    </row>
    <row r="24" ht="12.75">
      <c r="E24" s="16"/>
    </row>
    <row r="25" ht="12.75">
      <c r="E25" s="16"/>
    </row>
    <row r="26" ht="12.75">
      <c r="E26" s="16"/>
    </row>
    <row r="27" ht="12.75">
      <c r="E27" s="16"/>
    </row>
    <row r="28" ht="12.75">
      <c r="E28" s="16"/>
    </row>
    <row r="29" ht="12.75">
      <c r="E29" s="16"/>
    </row>
    <row r="30" ht="12.75">
      <c r="E30" s="16"/>
    </row>
  </sheetData>
  <sheetProtection/>
  <mergeCells count="3">
    <mergeCell ref="A1:C1"/>
    <mergeCell ref="A2:A3"/>
    <mergeCell ref="B2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19.140625" style="0" customWidth="1"/>
    <col min="2" max="14" width="4.7109375" style="0" customWidth="1"/>
  </cols>
  <sheetData>
    <row r="1" spans="1:14" ht="21" customHeight="1" thickBot="1">
      <c r="A1" s="173" t="s">
        <v>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3.5" thickBot="1">
      <c r="A2" s="38" t="s">
        <v>47</v>
      </c>
      <c r="B2" s="39">
        <v>240</v>
      </c>
      <c r="C2" s="40" t="s">
        <v>3</v>
      </c>
      <c r="D2" s="171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25.5" customHeight="1">
      <c r="A3" s="41" t="s">
        <v>51</v>
      </c>
      <c r="B3" s="42">
        <v>3</v>
      </c>
      <c r="C3" s="42">
        <v>4</v>
      </c>
      <c r="D3" s="1">
        <v>5</v>
      </c>
      <c r="E3" s="1">
        <v>6</v>
      </c>
      <c r="F3" s="1">
        <v>7</v>
      </c>
      <c r="G3" s="1">
        <v>8</v>
      </c>
      <c r="H3" s="1">
        <v>9</v>
      </c>
      <c r="I3" s="1">
        <v>10</v>
      </c>
      <c r="J3" s="1">
        <v>11</v>
      </c>
      <c r="K3" s="1">
        <v>12</v>
      </c>
      <c r="L3" s="1">
        <v>13</v>
      </c>
      <c r="M3" s="1">
        <v>14</v>
      </c>
      <c r="N3" s="1">
        <v>15</v>
      </c>
    </row>
    <row r="4" spans="1:14" ht="16.5" customHeight="1">
      <c r="A4" s="1" t="s">
        <v>52</v>
      </c>
      <c r="B4" s="50">
        <f aca="true" t="shared" si="0" ref="B4:N4">$B$2/B3</f>
        <v>80</v>
      </c>
      <c r="C4" s="50">
        <f t="shared" si="0"/>
        <v>60</v>
      </c>
      <c r="D4" s="50">
        <f t="shared" si="0"/>
        <v>48</v>
      </c>
      <c r="E4" s="50">
        <f t="shared" si="0"/>
        <v>40</v>
      </c>
      <c r="F4" s="50">
        <f t="shared" si="0"/>
        <v>34.285714285714285</v>
      </c>
      <c r="G4" s="50">
        <f t="shared" si="0"/>
        <v>30</v>
      </c>
      <c r="H4" s="50">
        <f t="shared" si="0"/>
        <v>26.666666666666668</v>
      </c>
      <c r="I4" s="50">
        <f t="shared" si="0"/>
        <v>24</v>
      </c>
      <c r="J4" s="50">
        <f t="shared" si="0"/>
        <v>21.818181818181817</v>
      </c>
      <c r="K4" s="50">
        <f t="shared" si="0"/>
        <v>20</v>
      </c>
      <c r="L4" s="50">
        <f t="shared" si="0"/>
        <v>18.46153846153846</v>
      </c>
      <c r="M4" s="50">
        <f t="shared" si="0"/>
        <v>17.142857142857142</v>
      </c>
      <c r="N4" s="50">
        <f t="shared" si="0"/>
        <v>16</v>
      </c>
    </row>
  </sheetData>
  <sheetProtection/>
  <mergeCells count="2">
    <mergeCell ref="D2:N2"/>
    <mergeCell ref="A1:N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Atsakymai_32_tema</dc:title>
  <dc:subject/>
  <dc:creator>L&amp;M</dc:creator>
  <cp:keywords/>
  <dc:description/>
  <cp:lastModifiedBy>pc</cp:lastModifiedBy>
  <cp:lastPrinted>2009-08-23T07:58:53Z</cp:lastPrinted>
  <dcterms:created xsi:type="dcterms:W3CDTF">2009-02-06T19:39:43Z</dcterms:created>
  <dcterms:modified xsi:type="dcterms:W3CDTF">2015-01-24T15:55:10Z</dcterms:modified>
  <cp:category/>
  <cp:version/>
  <cp:contentType/>
  <cp:contentStatus/>
</cp:coreProperties>
</file>